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220" windowHeight="12360" tabRatio="586" activeTab="4"/>
  </bookViews>
  <sheets>
    <sheet name="Ogień" sheetId="3" r:id="rId1"/>
    <sheet name="Maszyny" sheetId="11" r:id="rId2"/>
    <sheet name="Zabezpieczenia" sheetId="10" r:id="rId3"/>
    <sheet name="Elektronika" sheetId="4" r:id="rId4"/>
    <sheet name="Pojazdy" sheetId="5" r:id="rId5"/>
  </sheets>
  <calcPr calcId="145621"/>
</workbook>
</file>

<file path=xl/calcChain.xml><?xml version="1.0" encoding="utf-8"?>
<calcChain xmlns="http://schemas.openxmlformats.org/spreadsheetml/2006/main">
  <c r="C28" i="3" l="1"/>
  <c r="C70" i="4" l="1"/>
  <c r="C67" i="4"/>
  <c r="C72" i="4" l="1"/>
  <c r="C80" i="3"/>
  <c r="C64" i="4" l="1"/>
  <c r="C56" i="4"/>
  <c r="C55" i="4"/>
  <c r="C54" i="4"/>
  <c r="C51" i="4"/>
  <c r="C50" i="4"/>
  <c r="C47" i="4"/>
  <c r="C45" i="4"/>
  <c r="C43" i="4"/>
  <c r="C26" i="4"/>
  <c r="C25" i="4"/>
  <c r="C5" i="4"/>
  <c r="C134" i="3" l="1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33" i="3"/>
  <c r="C167" i="3" l="1"/>
  <c r="C165" i="3"/>
  <c r="C164" i="3"/>
  <c r="C162" i="3"/>
  <c r="C161" i="3"/>
  <c r="C160" i="3"/>
  <c r="C108" i="3"/>
  <c r="C107" i="3"/>
  <c r="C92" i="3"/>
  <c r="C70" i="3"/>
  <c r="C61" i="3"/>
  <c r="C30" i="3" l="1"/>
  <c r="C29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5" i="3"/>
  <c r="C4" i="3"/>
  <c r="C130" i="3" l="1"/>
  <c r="C129" i="3"/>
  <c r="C128" i="3"/>
  <c r="C123" i="3"/>
  <c r="C121" i="3"/>
  <c r="C120" i="3"/>
  <c r="C119" i="3"/>
  <c r="C117" i="3"/>
  <c r="C116" i="3"/>
  <c r="C115" i="3"/>
</calcChain>
</file>

<file path=xl/sharedStrings.xml><?xml version="1.0" encoding="utf-8"?>
<sst xmlns="http://schemas.openxmlformats.org/spreadsheetml/2006/main" count="1485" uniqueCount="561">
  <si>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</si>
  <si>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</si>
  <si>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</si>
  <si>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</si>
  <si>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</si>
  <si>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</si>
  <si>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</si>
  <si>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</si>
  <si>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</si>
  <si>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</si>
  <si>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</si>
  <si>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</si>
  <si>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</si>
  <si>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</si>
  <si>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OC</t>
  </si>
  <si>
    <t>Jednostka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</si>
  <si>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</si>
  <si>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</si>
  <si>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</si>
  <si>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</si>
  <si>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</si>
  <si>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</si>
  <si>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</si>
  <si>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</si>
  <si>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</si>
  <si>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</si>
  <si>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Kserokopiarki, urządzenia wielofunkcyjne</t>
  </si>
  <si>
    <t>Nr rej.</t>
  </si>
  <si>
    <t>Rodzaj</t>
  </si>
  <si>
    <t xml:space="preserve">Rok prod. </t>
  </si>
  <si>
    <t>Nr nadwozia</t>
  </si>
  <si>
    <t>14.</t>
  </si>
  <si>
    <t>15.</t>
  </si>
  <si>
    <t>Rodzaj poj.mech.</t>
  </si>
  <si>
    <t>Marka i typ</t>
  </si>
  <si>
    <t>Nr fabr. lub inwent.</t>
  </si>
  <si>
    <t>Wart KB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</si>
  <si>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</si>
  <si>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</si>
  <si>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</si>
  <si>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</si>
  <si>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</si>
  <si>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</si>
  <si>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</si>
  <si>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</si>
  <si>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</si>
  <si>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</si>
  <si>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</si>
  <si>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</si>
  <si>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</si>
  <si>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</si>
  <si>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</si>
  <si>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</si>
  <si>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</si>
  <si>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</si>
  <si>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</si>
  <si>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Liczba miejsc</t>
  </si>
  <si>
    <t>Pojemność</t>
  </si>
  <si>
    <t>Ładowność</t>
  </si>
  <si>
    <t>Typ, model</t>
  </si>
  <si>
    <t>Marka</t>
  </si>
  <si>
    <t>Wykaz zabezpieczeń przeciwpożarowych i przeciwkradzieżowych</t>
  </si>
  <si>
    <t>Zabezpieczenia przeciwpożarowe</t>
  </si>
  <si>
    <t>Zabezpieczenia przeciwkradzieżowe</t>
  </si>
  <si>
    <t>-</t>
  </si>
  <si>
    <t>Centrala telefoniczna</t>
  </si>
  <si>
    <t>Faks</t>
  </si>
  <si>
    <t>Serwer</t>
  </si>
  <si>
    <t>Projektory</t>
  </si>
  <si>
    <t>Monitoring</t>
  </si>
  <si>
    <t>Urząd Miasta i Gminy</t>
  </si>
  <si>
    <t>Ślężański Ośrodek Kultury,Sportu i Rekreacji</t>
  </si>
  <si>
    <t>Ośrodek Pomocy Społecznej w Sobótce</t>
  </si>
  <si>
    <t xml:space="preserve">Muzeum Ślężańskie  </t>
  </si>
  <si>
    <t xml:space="preserve">Niepubliczna Szkoła Podstawowa </t>
  </si>
  <si>
    <t>Szkoła Podstawowa w Świątnikach</t>
  </si>
  <si>
    <t>Szkoła Podstawowa w Rogowie Sobóckim</t>
  </si>
  <si>
    <t>Zakład Gospodarki Komunalnej i Mieszkaniowej „Ślęża”</t>
  </si>
  <si>
    <t>Przedszkole w Sobótce</t>
  </si>
  <si>
    <t>Szkoła Podstawowa Nr 1 w Sobótce</t>
  </si>
  <si>
    <t>Szkoła Podstawowa Nr 2 w Sobótce</t>
  </si>
  <si>
    <t>Remiza Świątniki ul. Kopernika 1 55-050 Sobótka</t>
  </si>
  <si>
    <t>Remiza Sobótka ul. Warszawska 12 55-050 Sobótka</t>
  </si>
  <si>
    <t>Remiza Rogób Sob. Ul. Szkolna 5 55-050 Sobótka</t>
  </si>
  <si>
    <t>Remiza Sulistrowice ul. B. Chrobrego 2 55-050 Sobótka</t>
  </si>
  <si>
    <t>Remiza Nasławice ul. Łąkowa 6 55-050 Sobótka</t>
  </si>
  <si>
    <t xml:space="preserve">Remiza Sobótka Zach. Ul. Granitowa 6 55-050 Sobótka </t>
  </si>
  <si>
    <t>Świetlica Stary Zamek ul. Cmentarna 10 55-050 Sobótka</t>
  </si>
  <si>
    <t>Świetlica Siedlakowice ul. Gwarna 5 55-050 Sobótka</t>
  </si>
  <si>
    <t>Świetlica Ksieginice Małe ul. Kościuszko 7 55-050 Sobótka</t>
  </si>
  <si>
    <t>Świetlica Garncarsko ul. Nowowiejska 40 55-050 Sobótka</t>
  </si>
  <si>
    <t>Świetlica Mirosławice ul. Wrocławska 12 55-050 Sobótka</t>
  </si>
  <si>
    <t>Świetlica Nasławice ul. Komuny Paryskiej 6 55-050 Sobótka</t>
  </si>
  <si>
    <t>Świetlica Okulice ul. Leśna 10a 55-050 Sobótka</t>
  </si>
  <si>
    <t>Świetlica Olbrachtowice ul. Wronia 33 55-050 Sobótka</t>
  </si>
  <si>
    <t>Świetlica Sulistrowice ul. B. Chrobrego 2A 55-200 Sobótka</t>
  </si>
  <si>
    <t>Budynek administracyjny Sobótka ul. Rynek 1 55-050 Sobótka</t>
  </si>
  <si>
    <t>Świetlica Strzegomiany ul. Wrocławska 12 55-050 Sobótka</t>
  </si>
  <si>
    <t>Świetlica Światniki ul. Stawowa 1 55-050 Sobótka</t>
  </si>
  <si>
    <t>Świetlica Będkowice ul. Gen. K. Świerczewskiego 10 55-050 Sobótka</t>
  </si>
  <si>
    <t>Świetlica Kryształowice ul. Leśna 4 55-050 Sobótka</t>
  </si>
  <si>
    <t>Świetlica Michałowice ul. Mirosławicka 3 55-050 Sobótka</t>
  </si>
  <si>
    <t>Świetlica Przezdrowice ul. F. Chopina 13 55-050 Sobótka</t>
  </si>
  <si>
    <t>Świetlica Rogów Sob. Ul. Szkolna 3 55-050 Sobótka</t>
  </si>
  <si>
    <t>Lokal użytkowy Sobótka ul. T. Kościuszki 7 55-050 Sobótka</t>
  </si>
  <si>
    <t>Lokal użytkowy Sobótka ul. R. Zamorskiego 2 55-050 Sobótka</t>
  </si>
  <si>
    <t>lata-70</t>
  </si>
  <si>
    <t>lata przedwojenne</t>
  </si>
  <si>
    <t>lata 70</t>
  </si>
  <si>
    <t>lata 80</t>
  </si>
  <si>
    <t>lata 60</t>
  </si>
  <si>
    <t>murowane</t>
  </si>
  <si>
    <t>drewniana</t>
  </si>
  <si>
    <t>stalowy</t>
  </si>
  <si>
    <t>blacha</t>
  </si>
  <si>
    <t>cegła</t>
  </si>
  <si>
    <t>papa</t>
  </si>
  <si>
    <t>żelbetowy</t>
  </si>
  <si>
    <t>żelbeton</t>
  </si>
  <si>
    <t>drewniany</t>
  </si>
  <si>
    <t>dachówka</t>
  </si>
  <si>
    <t>beton</t>
  </si>
  <si>
    <t>stalowa</t>
  </si>
  <si>
    <t>słupy stalowe z okładziną z blachy</t>
  </si>
  <si>
    <t>1. Wykonanie posadzek betonowych wymiana stolarki okiennej- 2009   2 Remont instalacji elektrycznej- 2012r  3.Wymiana bram garażowych  wrześień 2012</t>
  </si>
  <si>
    <t>1. Naprawa pokrycia dachowego- 2010  2.Wymiaqna bram garażowych 2013</t>
  </si>
  <si>
    <t>1. Wykonanie pokrycia dachowego wraz z elewacją-2009r    2.Wymiana bram garażowych 2009r</t>
  </si>
  <si>
    <t>W 2004r.wymiana stolarki okiennej</t>
  </si>
  <si>
    <t>w 2011r ,2012r remont świetlicy</t>
  </si>
  <si>
    <t>W 2010r. Remont eleeacji budynku,wymiana stolarki drzwiowej+okiennej</t>
  </si>
  <si>
    <t>W 2014r wymiana podłogi</t>
  </si>
  <si>
    <t>w 2011r 2012r remont świetlicy</t>
  </si>
  <si>
    <t>W 2013r. wykonanie instalacji grzewczej</t>
  </si>
  <si>
    <t>W 2007r przeprowadzony został remont dachu( wymiana dachówki+ocieplenie wymiana tnków zewn.wymiana stolarki drzwioweji okiennej .W 2011r wymiana instalacji elektrycznej i teleinformatycznej</t>
  </si>
  <si>
    <t>Budynek administracyjny ul. Rynek 1 55-050 Sobótka</t>
  </si>
  <si>
    <t>- co najmniej 2 zamki wielozastawkowe w każdych drzwiach zewnętrznych,
- okratowane okna budynku w pomieszczeniach na parterze oprócz archiwum
- system alarmujący służby z całodobową ochroną,</t>
  </si>
  <si>
    <t xml:space="preserve">- zgodne z przepisami o ochronie przeciwpożarowej,
- urządzenie sygnalizujące powstanie pożaru w miejscu chronionym z powiadomieniem służb patrolowych,
- gaśnice:  szt. 14,
</t>
  </si>
  <si>
    <t>chata grilowa Kunów</t>
  </si>
  <si>
    <t>chata grilowa Przemiłów</t>
  </si>
  <si>
    <t>chata grilowa Sulistrowiczki</t>
  </si>
  <si>
    <t>Sprzęt elektroniczny stacjonarny starszy</t>
  </si>
  <si>
    <t>Sprzęt elektroniczny stacjonarny do 5 lat</t>
  </si>
  <si>
    <t>Sprzęt elektroniczny przenośny do 5 lat</t>
  </si>
  <si>
    <t>Sprzet elektroniczny przenośny starszy</t>
  </si>
  <si>
    <t>DWR15EC</t>
  </si>
  <si>
    <t>DWR38773</t>
  </si>
  <si>
    <t>DWR59JE</t>
  </si>
  <si>
    <t>PEUGEOT</t>
  </si>
  <si>
    <t>JELCZ</t>
  </si>
  <si>
    <t>MAN</t>
  </si>
  <si>
    <t>Jelcz</t>
  </si>
  <si>
    <t>Volkswagen</t>
  </si>
  <si>
    <t>STAR</t>
  </si>
  <si>
    <t>Mercedes</t>
  </si>
  <si>
    <t>PARTNER IIHDI 1560CCM</t>
  </si>
  <si>
    <t>l090</t>
  </si>
  <si>
    <t>L27</t>
  </si>
  <si>
    <t>T4</t>
  </si>
  <si>
    <t>812D</t>
  </si>
  <si>
    <t>AUTOBUS SZKOLNY</t>
  </si>
  <si>
    <t>VF3GJ9HXC95288333</t>
  </si>
  <si>
    <t>SUJ09010030000430</t>
  </si>
  <si>
    <t>WMAL27ZZZ3Y105498</t>
  </si>
  <si>
    <t>SUPJP32592M02102</t>
  </si>
  <si>
    <t>WV2ZZZ70ZPM132841</t>
  </si>
  <si>
    <t>5114627</t>
  </si>
  <si>
    <t>SU50Z66ASV002601</t>
  </si>
  <si>
    <t>brak</t>
  </si>
  <si>
    <t>pawilon socjalno administracyjny Al. Św Anny 12</t>
  </si>
  <si>
    <t>zespół bojsk sportowych ,, Orlik 2012''- boiska , ogrodzenie ,oświetlenie i 2 budynki sanitarno szatniowe Al. Św Anny 12</t>
  </si>
  <si>
    <t>budynek magazynowy Al. Św Anny 12</t>
  </si>
  <si>
    <t>drewno</t>
  </si>
  <si>
    <t>słupy drewniane obite deskami</t>
  </si>
  <si>
    <t>betonowa</t>
  </si>
  <si>
    <t>parkingi ul. Armii Krajowej</t>
  </si>
  <si>
    <t xml:space="preserve">place zabaw: Strzegomiany , Będkowice , Przemiłów , Ręków , Siedlakowice , Mirosławice , Okulice , Wojnarowice </t>
  </si>
  <si>
    <t>Sprzet nagłaśniający</t>
  </si>
  <si>
    <t>kosiarka samojezdnia Stiga 2014</t>
  </si>
  <si>
    <t>budynek ul. Św. Jakuba 18</t>
  </si>
  <si>
    <t>kostka granitowa</t>
  </si>
  <si>
    <t>ogrodzenie+ brama</t>
  </si>
  <si>
    <t>Zbiory Muzealne</t>
  </si>
  <si>
    <t>Sprzęt nagłaśniający</t>
  </si>
  <si>
    <t>budynek ul. Nasławicka 21</t>
  </si>
  <si>
    <t>ok 1900</t>
  </si>
  <si>
    <t>budynek AB ul. Świdnicka 20</t>
  </si>
  <si>
    <t>budynek C ul. Świdnicka 20</t>
  </si>
  <si>
    <t>gęstożebrowe</t>
  </si>
  <si>
    <t>budynek szkoły ul. M.S Curie 19</t>
  </si>
  <si>
    <t>sala gimnastyczna ul. M.S. Curie 38a</t>
  </si>
  <si>
    <t>budynek ul. Parkowa 6</t>
  </si>
  <si>
    <t>drewniana - krokwie</t>
  </si>
  <si>
    <t>budynek przedszkola ul. Świdnicka 49</t>
  </si>
  <si>
    <t>budynek przedszkola ul. Słoneczna 34</t>
  </si>
  <si>
    <t>agregatorownia Świątniki</t>
  </si>
  <si>
    <t>magazyn chloru Świątniki</t>
  </si>
  <si>
    <t>dyspozytornia Świątniki</t>
  </si>
  <si>
    <t>chlorownia Świątniki</t>
  </si>
  <si>
    <t>hala filtrów Świątniki</t>
  </si>
  <si>
    <t>budynek magazynowy w Świątnikach</t>
  </si>
  <si>
    <t>budynek gospodarczy oczyszczalnia</t>
  </si>
  <si>
    <t>budynek dmuchaw magazyn</t>
  </si>
  <si>
    <t>budynek socjalny</t>
  </si>
  <si>
    <t>nadbudówka nad zbiorniki I i II Świątniki</t>
  </si>
  <si>
    <t>wiata na samochody przy warsztacie</t>
  </si>
  <si>
    <t>silos na wapno przy nowej oczyszczalni</t>
  </si>
  <si>
    <t>budynek biurowy A</t>
  </si>
  <si>
    <t xml:space="preserve">budynek administracyjny </t>
  </si>
  <si>
    <t>budynek socjalno - biurowy C</t>
  </si>
  <si>
    <t>przybudówka do budynku socjalnego</t>
  </si>
  <si>
    <t>warsztat i kotłownia budynek B</t>
  </si>
  <si>
    <t>Budynkek SUW Sulistrowiczki</t>
  </si>
  <si>
    <t xml:space="preserve">budynek Księginice Małe z zestawem hydroforowym </t>
  </si>
  <si>
    <t>wodociągi i kanalizacje</t>
  </si>
  <si>
    <t>oświetlenie terenu</t>
  </si>
  <si>
    <t>ogrodzenia</t>
  </si>
  <si>
    <t>kolektory</t>
  </si>
  <si>
    <t>wyposażenie i urządzenia zewnętrzne</t>
  </si>
  <si>
    <t>hydrofornie i przepompownie</t>
  </si>
  <si>
    <t>oczyszczalnie</t>
  </si>
  <si>
    <t>studzienki, studnie głębinowe i zbiorniki wody</t>
  </si>
  <si>
    <t>sitopiaskownik</t>
  </si>
  <si>
    <t>hala technologiczna</t>
  </si>
  <si>
    <t>drogi i place</t>
  </si>
  <si>
    <t>staw fakultatywny</t>
  </si>
  <si>
    <t>WIELOBIEŻNY</t>
  </si>
  <si>
    <t>35.</t>
  </si>
  <si>
    <t>36.</t>
  </si>
  <si>
    <t>37.</t>
  </si>
  <si>
    <t>38.</t>
  </si>
  <si>
    <t>ŚREM</t>
  </si>
  <si>
    <t>PTN-8</t>
  </si>
  <si>
    <t>Przyczepa ciężarowa</t>
  </si>
  <si>
    <t>PRONAR</t>
  </si>
  <si>
    <t>T663/2</t>
  </si>
  <si>
    <t>Przyczepa ciężarowa rolnicza</t>
  </si>
  <si>
    <t>SANOK</t>
  </si>
  <si>
    <t>D-35M</t>
  </si>
  <si>
    <t>SHL KIELCE</t>
  </si>
  <si>
    <t>A-2-562</t>
  </si>
  <si>
    <t>RYDWAN</t>
  </si>
  <si>
    <t>EURO, A750</t>
  </si>
  <si>
    <t>Przyczepa lekka</t>
  </si>
  <si>
    <t>Samochód ciężarowy</t>
  </si>
  <si>
    <t>FS-LUBLIN</t>
  </si>
  <si>
    <t>ŻUK A15 B</t>
  </si>
  <si>
    <t>325P</t>
  </si>
  <si>
    <t>Samochód ciężarowy asenizacyjny</t>
  </si>
  <si>
    <t>SN 28</t>
  </si>
  <si>
    <t>JP-325-CK</t>
  </si>
  <si>
    <t>L90</t>
  </si>
  <si>
    <t>MERCEDES</t>
  </si>
  <si>
    <t>VITO 10+ CD</t>
  </si>
  <si>
    <t>IFA</t>
  </si>
  <si>
    <t>L 60</t>
  </si>
  <si>
    <t>RENAULT</t>
  </si>
  <si>
    <t>TRAFIC</t>
  </si>
  <si>
    <t>UAZ</t>
  </si>
  <si>
    <t>Samochód ciężarowo - osobowy</t>
  </si>
  <si>
    <t>CITROEN</t>
  </si>
  <si>
    <t>BERLINGO 1,6</t>
  </si>
  <si>
    <t>Samochód osobowy</t>
  </si>
  <si>
    <t xml:space="preserve">FSO </t>
  </si>
  <si>
    <t>POLONEZ CARO 1,6</t>
  </si>
  <si>
    <t>URSUS</t>
  </si>
  <si>
    <t>MF-255</t>
  </si>
  <si>
    <t>Ciągnik rolniczy</t>
  </si>
  <si>
    <t>C-360-3P</t>
  </si>
  <si>
    <t>ZETOR</t>
  </si>
  <si>
    <t>PROXIMA PLUS 90</t>
  </si>
  <si>
    <t>1759</t>
  </si>
  <si>
    <t>SZB6632XXC1X01801</t>
  </si>
  <si>
    <t>72170</t>
  </si>
  <si>
    <t>4910</t>
  </si>
  <si>
    <t>SYBL1000000000681</t>
  </si>
  <si>
    <t>382884A156B0383</t>
  </si>
  <si>
    <t>0009705</t>
  </si>
  <si>
    <t>112254</t>
  </si>
  <si>
    <t>SUJP325CKK0019222</t>
  </si>
  <si>
    <t>WMAL900359Y044238</t>
  </si>
  <si>
    <t>WDF63960313109212</t>
  </si>
  <si>
    <t>K606146</t>
  </si>
  <si>
    <t>VF1FLAHA6BY386589</t>
  </si>
  <si>
    <t>119217</t>
  </si>
  <si>
    <t>VF7GJ9HWC93344913</t>
  </si>
  <si>
    <t>SUPB01CEHWW153114</t>
  </si>
  <si>
    <t>22287</t>
  </si>
  <si>
    <t>534544</t>
  </si>
  <si>
    <t>000R1B4J41PB01135</t>
  </si>
  <si>
    <t>Place zabaw</t>
  </si>
  <si>
    <t>przed 1939</t>
  </si>
  <si>
    <t>budynek ul. Strzelców 2/1*</t>
  </si>
  <si>
    <t>rok</t>
  </si>
  <si>
    <t>place zabaw</t>
  </si>
  <si>
    <t>altany</t>
  </si>
  <si>
    <t xml:space="preserve">wartość budynku wraz z maszynami specjalistycznymi.  </t>
  </si>
  <si>
    <t>MECALAC 714MW</t>
  </si>
  <si>
    <t>NEW HOLLAND LB 95B</t>
  </si>
  <si>
    <t>MEC714MWK70080465</t>
  </si>
  <si>
    <t>bloczki betonowe/cegła/beton</t>
  </si>
  <si>
    <t>żelbet</t>
  </si>
  <si>
    <t>1980 modernizacja 2011</t>
  </si>
  <si>
    <t>budynek hydrofornii w Strzegomianach</t>
  </si>
  <si>
    <t>pustak</t>
  </si>
  <si>
    <t>drewaniany</t>
  </si>
  <si>
    <t>bloczki betonowe</t>
  </si>
  <si>
    <t>cegła/pustak</t>
  </si>
  <si>
    <t>betonowy</t>
  </si>
  <si>
    <t>papa/blacha</t>
  </si>
  <si>
    <t>wymiana stolarki okiennej,w 2015r roboty murarskie i malarski,wymiana wykładzin podłogowych</t>
  </si>
  <si>
    <t>Boks garażowy Księginice Małe ul. Piastowska 2 55-050 Sobótka *</t>
  </si>
  <si>
    <t>mmurowane</t>
  </si>
  <si>
    <t>Świetlica Ksieginice Małe</t>
  </si>
  <si>
    <t>Gaśnice: szt.1</t>
  </si>
  <si>
    <t>Świetlica Mirosławice</t>
  </si>
  <si>
    <t xml:space="preserve">- co najmniej 2 zamki wielozastawkowe w każdych drzwiach zewnętrznych   </t>
  </si>
  <si>
    <t>Świetlica Olbrachtowice</t>
  </si>
  <si>
    <t>Świetlica Rogów Sob.</t>
  </si>
  <si>
    <t xml:space="preserve">- co najmniej 2 zamki wielozastawkowe w każdych drzwiach zewnętrznych                     - okratowane okna budynku   </t>
  </si>
  <si>
    <t>Pawilon socjalno administracyjny</t>
  </si>
  <si>
    <t xml:space="preserve">- zgodne z przepisami o ochronie przeciwpożarowej,
- gaśnice:  szt.4,
- hydranty zewnętrzne:  szt.2,
</t>
  </si>
  <si>
    <t>- co najmniej 2 zamki wielozastawkowe w każdych drzwiach zewnętrznych,
- stały dozór na zewnątrz i  wewnątrz w godz. 15 - 7 (ochrona własna),</t>
  </si>
  <si>
    <t>Budynek magazynowy</t>
  </si>
  <si>
    <t>- zgodne z przepisami o ochronie przeciwpożarowej,
- gaśnice:  szt.2,
- hydranty zewnętrzne:  szt.2,</t>
  </si>
  <si>
    <t>- stały dozór na zewnątrz i  wewnątrz w godz. 15 - 7 (ochrona własna)</t>
  </si>
  <si>
    <t>Budynek Muzeum</t>
  </si>
  <si>
    <t>- co najmniej 2 zamki wielozastawkowe w każdych drzwiach zewnętrznych,
- okratowane okna budynku,
- stały dozór na zewnątrz - ochrona własna,
- alarm z sygnałem lokalnym,
- system alarmujący służby z całodobową ochroną,</t>
  </si>
  <si>
    <t>- zgodne z przepisami o ochronie przeciwpożarowej,
- gaśnice:  szt.10,
- hydranty wewnętrzne:  szt.1,            - Instalacja sygnalizacji pożaru sygnalizująca w miejscu chronionym oraz poza miejscem chronionym z powiadomieniem służb patrolowych</t>
  </si>
  <si>
    <t>- zgodne z przepisami o ochronie przeciwpożarowej,
- gaśnice:  szt.14,
- hydranty zewnętrzne:  szt.1,
- hydranty wewnętrzne:  szt.5,           - Instalacja sygnalizacji pożaru sygnalizująca w wmiejscu chronionym uruchamiana ręcznie                          - Instalacja oddymiająca (klapy dymowe)</t>
  </si>
  <si>
    <t xml:space="preserve">- Stały dozór fizyczny - pracownicy firmy ochrony mienia,                         - alarm z sygnałem lokalnym oraz powiadomieniem służb patrolowych z całodobową ochroną,                        - monitoring wewnętrzny i zewnątrzny (kamery przemysłowe) </t>
  </si>
  <si>
    <t xml:space="preserve">- zgodne z przepisami o ochronie przeciwpożarowej,
- gaśnice:  szt.17,
- hydranty zewnętrzne:  szt.2,
- hydranty wewnętrzne:  szt.9,           - instalacja sygnalizacji pożaru sygnalizująca w miejscu chronionym uruchamiana ręcznie,                          - Instalacja oddymiająca (klapy dymowe)  </t>
  </si>
  <si>
    <t xml:space="preserve">-  Stały dozór fizyczny - pracownicy firmy ochrony mienia,                         - alarm z sygnałem lokalnym oraz powiadomieniem służb patrolowych z całodobową ochroną,                        - monitoring wewnętrzny i zewnątrzny (kamery przemysłowe) </t>
  </si>
  <si>
    <t>Budynek szkolny</t>
  </si>
  <si>
    <t>- zgodne z przepisami o ochronie przeciwpożarowej,
- gaśnice:  szt.6,
- hydranty wewnętrzne:  szt.1,</t>
  </si>
  <si>
    <t>- co najmniej 2 zamki wielozastawkowe w każdych drzwiach zewnętrznych,
- alarm na miejscu oraz alarmujący służby z całodobową ochroną,          - Instalacja sygnalizacji pożaru w miejscu chronionym</t>
  </si>
  <si>
    <t>Budynek AB murowany, 2-kondygnacyjny</t>
  </si>
  <si>
    <t>- co najmniej 2 zamki wielozastawkowe w każdych drzwiach zewnętrznych,
- okratowana część okien w piwnicy,
- alarm z sygnałem lokalnym,
- system alarmujący służby z całodobową ochroną,                       - monitoring (kamery przemysłowe) wewnętrzny i zewnętrzny,                  - stały dozór fizyczny - pracownicy firmy ochrony mienia ( patrol 4-5 razy w godz. 22:00-7:00 pn-pt, 4-5 razy w dni wolne),                            - zabezpieczenie strategicznych pomieszczeń (niektóre gabinety i pracownie) systemem alarmowym z czujkami ruchu i kodami dostępu.</t>
  </si>
  <si>
    <t>- zgodne z przepisami o ochronie przeciwpożarowej,
- gaśnice:  szt.10,
- hydranty zewnętrzne:  szt.2,
- hydranty wewnętrzne:  szt.3,           - instalacja oddymiająca (klapy dymowe)</t>
  </si>
  <si>
    <t>- alarm z sygnałem lokalnym,
- system alarmujący służby z całodobową ochroną,                       - monitoring (kamery przemysłowe) wewnętrzny i zewnętrzny,                  - stały dozór fizyczny - pracownicy firmy ochrony mienia ( patrol 4-5 razy w godz. 22:00-7:00 pn-pt, 4-5 razy w dni wolne),                            - Drzwi przeciw pożarowe - system 
Hilti CFS-IS</t>
  </si>
  <si>
    <t>Budynek C murowany, 2-kondygnacyjny</t>
  </si>
  <si>
    <t>- zgodne z przepisami o ochronie przeciwpożarowej,
- gaśnice:  szt.5,
- hydranty wewnętrzne:  szt.4,            - Instalacja oddymiająca (klapy dymowe),</t>
  </si>
  <si>
    <t xml:space="preserve">- stały dozór na zewnątrz 24h,
- alarm z sygnałem lokalnym,
- system alarmujący służby z całodobową ochroną,                       - monitoring zewnętrzny (kamery przemysłowe),                                  </t>
  </si>
  <si>
    <t>- zgodne z przepisami o ochronie przeciwpożarowej,
- gaśnice:  szt.11,
- hydranty wewnętrzne:  szt.3,           - instalacja sygnalizacji pożaru w miejscu chroniony uruchamiana ręcznie,                                            - instalacja sygnalizacji pożaru z powiadomieniem służb patrolowych uruchamiana ręcznie,                         - instalacja oddymiająca (klapy dymowe)</t>
  </si>
  <si>
    <t>Budynek dużej Sali gimnastycznej</t>
  </si>
  <si>
    <t>- co najmniej 2 zamki wielozastawkowe w każdych drzwiach zewnętrznych,</t>
  </si>
  <si>
    <t>- zgodne z przepisami o ochronie przeciwpożarowej,
- gaśnice:  szt.2,                                - instalacja sygnalizacji pożaru w miejscu chroniony uruchamiana ręcznie,                                            - instalacja sygnalizacji pożaru z powiadomieniem służb patrolowych uruchamiana ręcznie,                         - instalacja oddymiająca (klapy dymowe)</t>
  </si>
  <si>
    <t>Szkoła podstawowa</t>
  </si>
  <si>
    <t>- zgodne z przepisami o ochronie przeciwpożarowej,
- urządzenie sygnalizujące powstanie pożaru,
- gaśnice:  szt.8,
- hydranty wewnętrzne:  szt.2,</t>
  </si>
  <si>
    <t>- co najmniej 2 zamki wielozastawkowe w każdych drzwiach zewnętrznych,
- okratowane okna sekretariatu, gabinetu dyrektora oraz szatni,
- alarm z sygnałem lokalnym,              - system alarmowy z powiadomienim służb patrolowych z całodobową ochroną,                                           -   drzwi antywłamaniowe w gabinecie dyrektora, w sekretariacie i w pracowni komputerowej,</t>
  </si>
  <si>
    <t>Budynek szkoły</t>
  </si>
  <si>
    <t>- co najmniej 2 zamki wielozastawkowe w każdych drzwiach zewnętrznych,
- okratowane okna na parterze-sekretariat nr 4, klasa Iaib nr 7, piętro klasa IV,-- nr10,sala komputerowa nr 14,biblioteka nr 13 ,
- system alarmujący służby z całodobową ochroną,                        - monitoring zewnętrzny,                   -  kraty w drzwiach do sekretariatu, drzwi antywłamaniowe do sali komputerowej,</t>
  </si>
  <si>
    <t>- zgodne z przepisami o ochronie przeciwpożarowej,
- gaśnice:  szt.10,</t>
  </si>
  <si>
    <t>Budynek ul. Słoneczna 34</t>
  </si>
  <si>
    <t>- okratowane okna: pomieszczenia kuchenne i biurowe na przyziemiu,
- stały fizyczny: ochrona własna w godz. 6.30-18.00, pracownicy firmy ochrony mienia w godz. 18.00-6.30, - kamera przy wejściu do budynku</t>
  </si>
  <si>
    <t>- gaśnice:  szt.6,
- hydranty wewnętrzne:  szt.3,</t>
  </si>
  <si>
    <t xml:space="preserve">
- gaśnice:  szt.6,
</t>
  </si>
  <si>
    <t>Budynek ul. Świdnicka 49</t>
  </si>
  <si>
    <t>- stały fizyczny: ochrona własna w godz. 6.30-18.00, pracownicy firmy ochrony mienia w godz. 18.00-6.30, - kamera przy wejściu do budynku</t>
  </si>
  <si>
    <t>Kosarka na wysięgniku</t>
  </si>
  <si>
    <t>714MW</t>
  </si>
  <si>
    <t>LB 95B</t>
  </si>
  <si>
    <t>K406A</t>
  </si>
  <si>
    <t>MECALAC</t>
  </si>
  <si>
    <t>NEW HOLLAND</t>
  </si>
  <si>
    <t>WARYŃSKI</t>
  </si>
  <si>
    <t>wolnobieżny</t>
  </si>
  <si>
    <t>VOLVO</t>
  </si>
  <si>
    <t>FM400</t>
  </si>
  <si>
    <t>specjalny do czyszczenia kanalizacji</t>
  </si>
  <si>
    <t>YV2JSG0A68A657607</t>
  </si>
  <si>
    <t>Dom kultury (biblioteka 762,69m2 + część nieużytkowana 1454,17m2), ul. Chopina - część budynku o charakterze małego teatru (scena, widownia, kotłownia) w trakcie remontu - wymieniaono dach, okna</t>
  </si>
  <si>
    <t>boiska Al. Św. Anny 12</t>
  </si>
  <si>
    <t>4 lokale mieszklane</t>
  </si>
  <si>
    <t>Budynek mieszkalny, ul. Kościuszki 21</t>
  </si>
  <si>
    <t>socjalny, 4 lokale</t>
  </si>
  <si>
    <t>Budynek mieszkalny ul Kościuszki 13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</si>
  <si>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</si>
  <si>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</si>
  <si>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</si>
  <si>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</si>
  <si>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</si>
  <si>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</si>
  <si>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</si>
  <si>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</si>
  <si>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</si>
  <si>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</si>
  <si>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</si>
  <si>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</si>
  <si>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</si>
  <si>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socjalny, 3 lokale</t>
  </si>
  <si>
    <t>socjalny, 8 lokali</t>
  </si>
  <si>
    <t>socjalny, 7 lokali</t>
  </si>
  <si>
    <t>komunalny, lokal  1</t>
  </si>
  <si>
    <t>socjalny, lokale 6</t>
  </si>
  <si>
    <t>socjalny, lokale 4</t>
  </si>
  <si>
    <t>komunalny, lokale 5</t>
  </si>
  <si>
    <t>komunalny lokale 6</t>
  </si>
  <si>
    <t>socjalny, lokale 7</t>
  </si>
  <si>
    <t xml:space="preserve">lokali 12 w tym 6 lokali socjalnych, 6 komunalnych </t>
  </si>
  <si>
    <t>socjalny, lokali 8</t>
  </si>
  <si>
    <t>komunalny, lokali 7</t>
  </si>
  <si>
    <t>lokal 1, komunalny</t>
  </si>
  <si>
    <t>lokali 7, komunalny</t>
  </si>
  <si>
    <t>komunalny lokal 1, drugi lokal świetlica</t>
  </si>
  <si>
    <t>1 lokal Gminy - mieszka 1 rodzina, komunalny</t>
  </si>
  <si>
    <t>2 lokale, socjalny</t>
  </si>
  <si>
    <t>lokali 3, socjalny</t>
  </si>
  <si>
    <t>2 lokale komunalne + ośrodek zdrowia, zarządza ZGKiM</t>
  </si>
  <si>
    <t>lokali 5, socjalny</t>
  </si>
  <si>
    <t>lokali 8, komunalny</t>
  </si>
  <si>
    <t>Budynek mieszkalny, ul. Kościuszki 27</t>
  </si>
  <si>
    <t>Budynek mieszkalny ul. Kościuszki 33</t>
  </si>
  <si>
    <t>Budynek mieszkalny ul. Kościuszki 57</t>
  </si>
  <si>
    <t>Budynek mieszkalny ul. Mickiewicza 3A</t>
  </si>
  <si>
    <t>Budynek mieszkalny ul. Mickiewicza 5A</t>
  </si>
  <si>
    <t>Budynek mieszkalny ul. Strzelców 2A</t>
  </si>
  <si>
    <t>Budynek mieszkalnyul. Św. Jakuba 5</t>
  </si>
  <si>
    <t>Budynek mieszkalny ul. Św. Jakuba 26A</t>
  </si>
  <si>
    <t>Budynek mieszkalny ul. Św. Jakuba 56</t>
  </si>
  <si>
    <t>Budynek mieszkalny ul. Św. Jakuba 58</t>
  </si>
  <si>
    <t>Budynek mieszkalny ul. Św. Jakuba 64</t>
  </si>
  <si>
    <t>Budynek mieszkalnyul. Browarniana 7</t>
  </si>
  <si>
    <t>Budynek mieszkalny ul. Marii Curie-Skłodowskiej 28</t>
  </si>
  <si>
    <t>Budynek mieszkalny ul. Zamkowa 11</t>
  </si>
  <si>
    <t>Budynek mieszkalny ul. Partyzantów 4</t>
  </si>
  <si>
    <t>Budynek mieszkalny ul. Chrobrego 2A</t>
  </si>
  <si>
    <t>Budynek mieszkalny ul. Leśna 5</t>
  </si>
  <si>
    <t>Budynek mieszkalny ul. Leśna 12</t>
  </si>
  <si>
    <t>1910 r.</t>
  </si>
  <si>
    <t>1860 r.</t>
  </si>
  <si>
    <t>1900 r.</t>
  </si>
  <si>
    <t>1965 r.</t>
  </si>
  <si>
    <t>1870 r.</t>
  </si>
  <si>
    <t>1836 r.</t>
  </si>
  <si>
    <t>1905 r.</t>
  </si>
  <si>
    <t>1893 r.</t>
  </si>
  <si>
    <t>1897 r.</t>
  </si>
  <si>
    <t>1925 r.</t>
  </si>
  <si>
    <t>1909 r.</t>
  </si>
  <si>
    <t>1974 r.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</si>
  <si>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</si>
  <si>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</si>
  <si>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</si>
  <si>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</si>
  <si>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</si>
  <si>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</si>
  <si>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</si>
  <si>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</si>
  <si>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</si>
  <si>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</si>
  <si>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</si>
  <si>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</si>
  <si>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</si>
  <si>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Urząd Miasta i Gminy     </t>
  </si>
  <si>
    <t>Niepubliczna Szkoła Podstawowa z Oddziałami Integracyjnymi w Rękowie</t>
  </si>
  <si>
    <t>Zestawy multimedialne</t>
  </si>
  <si>
    <t>Nagłośnienie</t>
  </si>
  <si>
    <t>Szkoła Podstawowa Nr 1 w Sobótce (w tym mienie Gim)</t>
  </si>
  <si>
    <t>Zestaw samojezdnej kamery inspekcyjnej</t>
  </si>
  <si>
    <t>Biura</t>
  </si>
  <si>
    <t>Zabezpieczenia- zgodnie z przepisami o ochornie przeciwpożarowej</t>
  </si>
  <si>
    <t xml:space="preserve"> - co najmniej dwa zamki w drzwiach zewnętrznych,                  - system alarmujący służby z całodobową ochroną</t>
  </si>
  <si>
    <r>
      <t xml:space="preserve">Gimnazjum w Sobótce </t>
    </r>
    <r>
      <rPr>
        <b/>
        <sz val="10"/>
        <color rgb="FFFF0000"/>
        <rFont val="Arial"/>
        <family val="2"/>
        <charset val="238"/>
      </rPr>
      <t>(wchłonięte przez SP1)</t>
    </r>
  </si>
  <si>
    <t>Budynek DE - budynek dydaktyczny</t>
  </si>
  <si>
    <t>Budynek FG - Hala - budynek dydaktyczny</t>
  </si>
  <si>
    <t>Ciąg oświetlenia przy ul. Świdnickie na odcinku od ul. Rubinowe do ul. Słowiańskiej w Sobótce składającego się z 32 słupów oświetleniowych na których zamontowanych jest 32 szt. wysięgników w tym 2 szt. wysięgniki dwuramienne oraz 34 szt. opraw oswietleniowych typu OU-5 o mocy 100W</t>
  </si>
  <si>
    <t>Wyposażenie zainstalowane na placu przy ul. M. Skłodowskiej-Curie - Sobótka Górka (przyżady do ćwiczęń na wolnym powietrzu + wyposazenia)</t>
  </si>
  <si>
    <t>Budynek DE dydaktyczyny ul. Św8idnicak 20a</t>
  </si>
  <si>
    <t>Budynek FG hala sportowa ul. Świdnicka 20a</t>
  </si>
  <si>
    <t>Traktorek Stiga do koszenia traw</t>
  </si>
  <si>
    <t>budynek szkoły ul. Szkolna 7</t>
  </si>
  <si>
    <t>Konstrukcja garażowa</t>
  </si>
  <si>
    <t>kontener - pomieszczenie z biblioteką</t>
  </si>
  <si>
    <t>Budynek mieszkalnyul. Szkolna 1, Sulistrowice</t>
  </si>
  <si>
    <t>Budynek mieszkalny ul. Wrocławska 14 Rogów Sobucki</t>
  </si>
  <si>
    <t>Budynek mieszkalny ul. Wrocławska 77 Rogów Sobocki</t>
  </si>
  <si>
    <t>Budynek mieszkalny ul. Wolności 1 Będkowice</t>
  </si>
  <si>
    <t>Budynek mieszkalny ul. Wrocławska 12 Mirosławice</t>
  </si>
  <si>
    <t>Studnia</t>
  </si>
  <si>
    <t>murowany</t>
  </si>
  <si>
    <t>* OPS wznajduje się w budynku Gminy</t>
  </si>
  <si>
    <t>Budynek użytkowy ul. Strzelców 2, Sobótka - siedziba OPS i SPZOZu</t>
  </si>
  <si>
    <t>Ubezpieczający/ubezieczony</t>
  </si>
  <si>
    <t>użytkownik</t>
  </si>
  <si>
    <t>Zakres ochrony</t>
  </si>
  <si>
    <t>aktualna polisa do</t>
  </si>
  <si>
    <t>Suma AC brutto     (z ostatniej polisy)</t>
  </si>
  <si>
    <t xml:space="preserve">Gmina Sobótka  </t>
  </si>
  <si>
    <t>Gmina Sobótka                           ul. Rynek 1, 55-050 Sobótka Regon: 931935112</t>
  </si>
  <si>
    <t>DWR13722</t>
  </si>
  <si>
    <t>OC, NW</t>
  </si>
  <si>
    <t>12.03.2019</t>
  </si>
  <si>
    <t>DWR81751</t>
  </si>
  <si>
    <t>specjalny pożarniczy</t>
  </si>
  <si>
    <t>OC, NW, AC</t>
  </si>
  <si>
    <t>DWR35862</t>
  </si>
  <si>
    <t>DWR98WE</t>
  </si>
  <si>
    <t>8181</t>
  </si>
  <si>
    <t>DWR37393</t>
  </si>
  <si>
    <t>DWR25145</t>
  </si>
  <si>
    <t>WDB6703221N067723</t>
  </si>
  <si>
    <t>DWR98082</t>
  </si>
  <si>
    <t>Renault</t>
  </si>
  <si>
    <t>M180</t>
  </si>
  <si>
    <t>VF6JS00A000009604</t>
  </si>
  <si>
    <t>Zakład Gospodarki Komunalnej i Mieszkaniowej "Ślęża"                                 ul. Czysta 7  55-050 Sobótka Regon: 930210654</t>
  </si>
  <si>
    <t>DWR6379F</t>
  </si>
  <si>
    <t>Fiat</t>
  </si>
  <si>
    <t>Panda Van</t>
  </si>
  <si>
    <t>ZFA16900004119407</t>
  </si>
  <si>
    <t>14.01.2020</t>
  </si>
  <si>
    <t>ubezpieczający ZGKiM, ubezpieczona gmina</t>
  </si>
  <si>
    <t xml:space="preserve">DWR6297F </t>
  </si>
  <si>
    <t>ZFA16900001833324</t>
  </si>
  <si>
    <t>DWR1061E</t>
  </si>
  <si>
    <t>18.224</t>
  </si>
  <si>
    <t>WMAL900021Y027016</t>
  </si>
  <si>
    <t>Zakład Gospodarki Komunalnej i Mieszkaniowej "Ślęża"</t>
  </si>
  <si>
    <t>DWR17RH</t>
  </si>
  <si>
    <t>DWR3232P</t>
  </si>
  <si>
    <t>DWR94PE</t>
  </si>
  <si>
    <t>WRP985Z</t>
  </si>
  <si>
    <t>DWR1511P</t>
  </si>
  <si>
    <t>DWR60JE</t>
  </si>
  <si>
    <t>Samochód specjalny</t>
  </si>
  <si>
    <t>DWR23362</t>
  </si>
  <si>
    <t>DWR69185</t>
  </si>
  <si>
    <t>DWR22506</t>
  </si>
  <si>
    <t>DWR50998</t>
  </si>
  <si>
    <t>DWRJ493</t>
  </si>
  <si>
    <t>DWR78269</t>
  </si>
  <si>
    <t>DWRJ438</t>
  </si>
  <si>
    <t>DWR58234</t>
  </si>
  <si>
    <t>DWR25291</t>
  </si>
  <si>
    <t>DWR07MJ</t>
  </si>
  <si>
    <t>DWRAC11</t>
  </si>
  <si>
    <t>DWRFA44</t>
  </si>
  <si>
    <t>DWR6961A</t>
  </si>
  <si>
    <t>VOLKSWAGEN</t>
  </si>
  <si>
    <t>TRANSPORTER</t>
  </si>
  <si>
    <t>do 3,5t</t>
  </si>
  <si>
    <t>WV2ZZZ7HZ8H046325</t>
  </si>
  <si>
    <t>DWR9104C</t>
  </si>
  <si>
    <t>WV1ZZZ7HZ7H024291</t>
  </si>
  <si>
    <t>DWR6613E</t>
  </si>
  <si>
    <t>39.</t>
  </si>
  <si>
    <t>DWR8063E</t>
  </si>
  <si>
    <t xml:space="preserve">Volkswagen </t>
  </si>
  <si>
    <t>Transporter</t>
  </si>
  <si>
    <t>WV1ZZZ7HZ6H066586</t>
  </si>
  <si>
    <t>40.</t>
  </si>
  <si>
    <r>
      <rPr>
        <b/>
        <sz val="12"/>
        <color theme="1"/>
        <rFont val="Calibri"/>
        <family val="2"/>
        <charset val="238"/>
        <scheme val="minor"/>
      </rPr>
      <t>Ubezpieczający:</t>
    </r>
    <r>
      <rPr>
        <sz val="12"/>
        <color theme="1"/>
        <rFont val="Calibri"/>
        <family val="2"/>
        <charset val="238"/>
        <scheme val="minor"/>
      </rPr>
      <t xml:space="preserve"> Zakład Gospodarki komunalnej i Mieszkaniowej "Ślęża" ul. Czysta 7, 55-050 Sobótka Regon: 930210654 </t>
    </r>
    <r>
      <rPr>
        <b/>
        <sz val="12"/>
        <color theme="1"/>
        <rFont val="Calibri"/>
        <family val="2"/>
        <charset val="238"/>
        <scheme val="minor"/>
      </rPr>
      <t>Ubezpieczony:</t>
    </r>
    <r>
      <rPr>
        <sz val="12"/>
        <color theme="1"/>
        <rFont val="Calibri"/>
        <family val="2"/>
        <charset val="238"/>
        <scheme val="minor"/>
      </rPr>
      <t xml:space="preserve"> Millennium Leasing Sp Z o.o.  o/wrocław ul. Pow. Śląskich 28/30, 53-333 Wrocław. Regon:012015417</t>
    </r>
  </si>
  <si>
    <t>Zakład Gospodarki komunalnej i Mieszkaniowej "Ślęża" ul. Czysta 7, 55-050 Sobótka Regon: 930210654</t>
  </si>
  <si>
    <r>
      <t>DW7A566</t>
    </r>
    <r>
      <rPr>
        <sz val="12"/>
        <color rgb="FFFF0000"/>
        <rFont val="Arial"/>
        <family val="2"/>
        <charset val="238"/>
      </rPr>
      <t>*</t>
    </r>
  </si>
  <si>
    <r>
      <t xml:space="preserve">Ubezpieczający: </t>
    </r>
    <r>
      <rPr>
        <sz val="12"/>
        <color theme="1"/>
        <rFont val="Calibri"/>
        <family val="2"/>
        <charset val="238"/>
        <scheme val="minor"/>
      </rPr>
      <t xml:space="preserve">Zakład Gospodarki komunalnej i Mieszkaniowej "Ślęża" ul. Czysta 7, 55-050 Sobótka Regon: 930210654 </t>
    </r>
    <r>
      <rPr>
        <b/>
        <sz val="12"/>
        <color theme="1"/>
        <rFont val="Calibri"/>
        <family val="2"/>
        <charset val="238"/>
        <scheme val="minor"/>
      </rPr>
      <t>Ubezpieczony:</t>
    </r>
    <r>
      <rPr>
        <sz val="12"/>
        <color theme="1"/>
        <rFont val="Calibri"/>
        <family val="2"/>
        <charset val="238"/>
        <scheme val="minor"/>
      </rPr>
      <t xml:space="preserve"> EFL we Wrocławiu, filia w Jaworze. Ul. Słowackiego 32, 59-400 Jawor. Regon: 93098630800562</t>
    </r>
  </si>
  <si>
    <r>
      <t>DL0054E</t>
    </r>
    <r>
      <rPr>
        <sz val="12"/>
        <color rgb="FFFF0000"/>
        <rFont val="Arial"/>
        <family val="2"/>
        <charset val="238"/>
      </rPr>
      <t>*</t>
    </r>
  </si>
  <si>
    <t>TGM</t>
  </si>
  <si>
    <t>ciężarowy asenizacyjny</t>
  </si>
  <si>
    <t>WMAN18ZZ2EY316546</t>
  </si>
  <si>
    <t>01.01.2020</t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</si>
  <si>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2"/>
        <color theme="1"/>
        <rFont val="Calibri"/>
        <family val="2"/>
        <charset val="238"/>
        <scheme val="minor"/>
      </rPr>
      <t xml:space="preserve"> na te pojazdy proszę wystawić oddzielne polisy.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</si>
</sst>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_z_ł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Tahoma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</cellStyleXfs>
  <cellXfs count="175">
    <xf numFmtId="0" fontId="0" fillId="0" borderId="0" xfId="0"/>
    <xf numFmtId="0" fontId="2" fillId="0" borderId="5" xfId="3" applyFont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vertical="center"/>
    </xf>
    <xf numFmtId="0" fontId="4" fillId="4" borderId="0" xfId="0" applyFont="1" applyFill="1" applyBorder="1"/>
    <xf numFmtId="164" fontId="1" fillId="4" borderId="10" xfId="1" applyNumberFormat="1" applyFont="1" applyFill="1" applyBorder="1" applyAlignment="1">
      <alignment horizontal="right" vertical="center"/>
    </xf>
    <xf numFmtId="2" fontId="1" fillId="4" borderId="10" xfId="1" applyNumberFormat="1" applyFont="1" applyFill="1" applyBorder="1" applyAlignment="1">
      <alignment horizontal="center" vertical="center"/>
    </xf>
    <xf numFmtId="0" fontId="1" fillId="4" borderId="4" xfId="1" applyNumberFormat="1" applyFont="1" applyFill="1" applyBorder="1" applyAlignment="1">
      <alignment horizontal="center" vertical="center"/>
    </xf>
    <xf numFmtId="0" fontId="1" fillId="4" borderId="0" xfId="1" applyFont="1" applyFill="1" applyBorder="1"/>
    <xf numFmtId="164" fontId="1" fillId="4" borderId="0" xfId="1" applyNumberFormat="1" applyFont="1" applyFill="1" applyBorder="1" applyAlignment="1">
      <alignment vertical="center"/>
    </xf>
    <xf numFmtId="164" fontId="4" fillId="4" borderId="0" xfId="0" applyNumberFormat="1" applyFont="1" applyFill="1" applyBorder="1"/>
    <xf numFmtId="0" fontId="2" fillId="0" borderId="5" xfId="7" applyFont="1" applyBorder="1" applyAlignment="1">
      <alignment horizontal="center" vertical="center"/>
    </xf>
    <xf numFmtId="0" fontId="1" fillId="0" borderId="5" xfId="7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1" fillId="0" borderId="5" xfId="7" applyFont="1" applyFill="1" applyBorder="1" applyAlignment="1">
      <alignment vertical="center"/>
    </xf>
    <xf numFmtId="0" fontId="1" fillId="0" borderId="5" xfId="7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164" fontId="0" fillId="0" borderId="0" xfId="0" applyNumberFormat="1" applyBorder="1"/>
    <xf numFmtId="164" fontId="1" fillId="0" borderId="5" xfId="7" applyNumberFormat="1" applyFont="1" applyFill="1" applyBorder="1" applyAlignment="1">
      <alignment vertical="center"/>
    </xf>
    <xf numFmtId="164" fontId="1" fillId="2" borderId="5" xfId="7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4" fontId="1" fillId="5" borderId="5" xfId="7" applyNumberFormat="1" applyFont="1" applyFill="1" applyBorder="1" applyAlignment="1">
      <alignment vertical="center"/>
    </xf>
    <xf numFmtId="0" fontId="1" fillId="7" borderId="5" xfId="7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vertical="center" wrapText="1"/>
    </xf>
    <xf numFmtId="164" fontId="1" fillId="4" borderId="8" xfId="1" applyNumberFormat="1" applyFont="1" applyFill="1" applyBorder="1" applyAlignment="1">
      <alignment horizontal="right" vertical="center"/>
    </xf>
    <xf numFmtId="2" fontId="1" fillId="4" borderId="8" xfId="1" applyNumberFormat="1" applyFont="1" applyFill="1" applyBorder="1" applyAlignment="1">
      <alignment horizontal="center" vertical="center"/>
    </xf>
    <xf numFmtId="0" fontId="1" fillId="4" borderId="8" xfId="1" applyNumberFormat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 wrapText="1"/>
    </xf>
    <xf numFmtId="164" fontId="1" fillId="4" borderId="2" xfId="1" applyNumberFormat="1" applyFont="1" applyFill="1" applyBorder="1" applyAlignment="1">
      <alignment horizontal="right" vertical="center"/>
    </xf>
    <xf numFmtId="2" fontId="1" fillId="4" borderId="2" xfId="1" applyNumberFormat="1" applyFont="1" applyFill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wrapText="1"/>
    </xf>
    <xf numFmtId="0" fontId="1" fillId="4" borderId="2" xfId="1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 wrapText="1"/>
    </xf>
    <xf numFmtId="164" fontId="1" fillId="4" borderId="2" xfId="1" applyNumberFormat="1" applyFont="1" applyFill="1" applyBorder="1" applyAlignment="1">
      <alignment horizontal="right" vertical="center" wrapText="1"/>
    </xf>
    <xf numFmtId="164" fontId="1" fillId="4" borderId="2" xfId="1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wrapText="1"/>
    </xf>
    <xf numFmtId="0" fontId="1" fillId="4" borderId="7" xfId="1" applyFont="1" applyFill="1" applyBorder="1" applyAlignment="1">
      <alignment vertical="center"/>
    </xf>
    <xf numFmtId="164" fontId="1" fillId="4" borderId="7" xfId="1" applyNumberFormat="1" applyFont="1" applyFill="1" applyBorder="1" applyAlignment="1">
      <alignment horizontal="right" vertical="center"/>
    </xf>
    <xf numFmtId="2" fontId="1" fillId="4" borderId="7" xfId="1" applyNumberFormat="1" applyFont="1" applyFill="1" applyBorder="1" applyAlignment="1">
      <alignment horizontal="center" vertical="center"/>
    </xf>
    <xf numFmtId="0" fontId="1" fillId="4" borderId="7" xfId="1" applyNumberFormat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vertical="center" wrapText="1"/>
    </xf>
    <xf numFmtId="0" fontId="1" fillId="4" borderId="12" xfId="1" applyFont="1" applyFill="1" applyBorder="1" applyAlignment="1">
      <alignment vertical="center"/>
    </xf>
    <xf numFmtId="164" fontId="1" fillId="4" borderId="12" xfId="1" applyNumberFormat="1" applyFont="1" applyFill="1" applyBorder="1" applyAlignment="1">
      <alignment horizontal="right" vertical="center"/>
    </xf>
    <xf numFmtId="2" fontId="1" fillId="4" borderId="12" xfId="1" applyNumberFormat="1" applyFont="1" applyFill="1" applyBorder="1" applyAlignment="1">
      <alignment horizontal="center" vertical="center"/>
    </xf>
    <xf numFmtId="0" fontId="1" fillId="4" borderId="12" xfId="1" applyNumberFormat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vertical="center"/>
    </xf>
    <xf numFmtId="0" fontId="1" fillId="4" borderId="8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vertical="center"/>
    </xf>
    <xf numFmtId="0" fontId="1" fillId="4" borderId="16" xfId="1" applyFont="1" applyFill="1" applyBorder="1" applyAlignment="1">
      <alignment horizontal="center" vertical="center"/>
    </xf>
    <xf numFmtId="0" fontId="1" fillId="4" borderId="16" xfId="1" applyFont="1" applyFill="1" applyBorder="1" applyAlignment="1">
      <alignment vertical="center"/>
    </xf>
    <xf numFmtId="164" fontId="1" fillId="4" borderId="16" xfId="1" applyNumberFormat="1" applyFont="1" applyFill="1" applyBorder="1" applyAlignment="1">
      <alignment horizontal="right" vertical="center"/>
    </xf>
    <xf numFmtId="2" fontId="1" fillId="4" borderId="16" xfId="1" applyNumberFormat="1" applyFont="1" applyFill="1" applyBorder="1" applyAlignment="1">
      <alignment horizontal="center" vertical="center"/>
    </xf>
    <xf numFmtId="0" fontId="1" fillId="4" borderId="16" xfId="1" applyNumberFormat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vertical="center"/>
    </xf>
    <xf numFmtId="164" fontId="1" fillId="4" borderId="14" xfId="1" applyNumberFormat="1" applyFont="1" applyFill="1" applyBorder="1" applyAlignment="1">
      <alignment horizontal="right" vertical="center"/>
    </xf>
    <xf numFmtId="2" fontId="1" fillId="4" borderId="14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/>
    </xf>
    <xf numFmtId="0" fontId="12" fillId="4" borderId="5" xfId="6" applyFont="1" applyFill="1" applyBorder="1" applyAlignment="1">
      <alignment vertical="center"/>
    </xf>
    <xf numFmtId="0" fontId="12" fillId="4" borderId="5" xfId="6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left" vertical="center" wrapText="1"/>
    </xf>
    <xf numFmtId="0" fontId="12" fillId="4" borderId="5" xfId="6" applyFont="1" applyFill="1" applyBorder="1" applyAlignment="1">
      <alignment vertical="center" wrapText="1"/>
    </xf>
    <xf numFmtId="4" fontId="12" fillId="4" borderId="5" xfId="6" applyNumberFormat="1" applyFont="1" applyFill="1" applyBorder="1" applyAlignment="1">
      <alignment horizontal="center" vertical="center"/>
    </xf>
    <xf numFmtId="0" fontId="12" fillId="4" borderId="12" xfId="6" applyFont="1" applyFill="1" applyBorder="1" applyAlignment="1">
      <alignment horizontal="left" vertical="center" wrapText="1"/>
    </xf>
    <xf numFmtId="0" fontId="1" fillId="4" borderId="7" xfId="1" applyNumberFormat="1" applyFont="1" applyFill="1" applyBorder="1" applyAlignment="1">
      <alignment horizontal="center" vertical="center" wrapText="1"/>
    </xf>
    <xf numFmtId="164" fontId="1" fillId="4" borderId="7" xfId="1" applyNumberFormat="1" applyFont="1" applyFill="1" applyBorder="1" applyAlignment="1">
      <alignment horizontal="right" vertical="center" wrapText="1"/>
    </xf>
    <xf numFmtId="0" fontId="1" fillId="4" borderId="12" xfId="1" applyNumberFormat="1" applyFont="1" applyFill="1" applyBorder="1" applyAlignment="1">
      <alignment horizontal="center" vertical="center" wrapText="1"/>
    </xf>
    <xf numFmtId="0" fontId="1" fillId="0" borderId="5" xfId="7" applyFont="1" applyFill="1" applyBorder="1" applyAlignment="1">
      <alignment horizontal="left" vertical="center"/>
    </xf>
    <xf numFmtId="0" fontId="1" fillId="0" borderId="5" xfId="7" applyFont="1" applyFill="1" applyBorder="1" applyAlignment="1">
      <alignment horizontal="center" vertical="center" wrapText="1"/>
    </xf>
    <xf numFmtId="0" fontId="1" fillId="0" borderId="5" xfId="7" applyFont="1" applyFill="1" applyBorder="1" applyAlignment="1">
      <alignment horizontal="center" vertical="center"/>
    </xf>
    <xf numFmtId="164" fontId="1" fillId="0" borderId="5" xfId="7" applyNumberFormat="1" applyFont="1" applyFill="1" applyBorder="1" applyAlignment="1">
      <alignment horizontal="right" vertical="center"/>
    </xf>
    <xf numFmtId="0" fontId="2" fillId="0" borderId="5" xfId="3" applyFont="1" applyBorder="1" applyAlignment="1">
      <alignment horizontal="center" vertical="center" wrapText="1"/>
    </xf>
    <xf numFmtId="165" fontId="2" fillId="0" borderId="5" xfId="3" applyNumberFormat="1" applyFont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vertical="center"/>
    </xf>
    <xf numFmtId="164" fontId="1" fillId="4" borderId="3" xfId="1" applyNumberFormat="1" applyFont="1" applyFill="1" applyBorder="1" applyAlignment="1">
      <alignment horizontal="right" vertical="center"/>
    </xf>
    <xf numFmtId="164" fontId="1" fillId="4" borderId="14" xfId="1" applyNumberFormat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6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6" borderId="5" xfId="7" applyFont="1" applyFill="1" applyBorder="1" applyAlignment="1">
      <alignment horizontal="center" vertical="center"/>
    </xf>
    <xf numFmtId="0" fontId="2" fillId="6" borderId="5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49" fontId="13" fillId="0" borderId="5" xfId="7" applyNumberFormat="1" applyFont="1" applyFill="1" applyBorder="1" applyAlignment="1">
      <alignment horizontal="center" vertical="center" wrapText="1"/>
    </xf>
    <xf numFmtId="0" fontId="13" fillId="0" borderId="5" xfId="8" applyNumberFormat="1" applyFont="1" applyFill="1" applyBorder="1" applyAlignment="1">
      <alignment horizontal="center" vertical="center" wrapText="1"/>
    </xf>
    <xf numFmtId="0" fontId="14" fillId="0" borderId="5" xfId="8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3" fillId="0" borderId="5" xfId="7" applyFont="1" applyFill="1" applyBorder="1" applyAlignment="1">
      <alignment horizontal="center" vertical="center"/>
    </xf>
    <xf numFmtId="0" fontId="13" fillId="0" borderId="6" xfId="7" applyFont="1" applyFill="1" applyBorder="1" applyAlignment="1">
      <alignment horizontal="left" vertical="center"/>
    </xf>
    <xf numFmtId="0" fontId="13" fillId="0" borderId="13" xfId="7" applyFont="1" applyFill="1" applyBorder="1" applyAlignment="1">
      <alignment horizontal="left" vertical="center"/>
    </xf>
    <xf numFmtId="0" fontId="13" fillId="0" borderId="11" xfId="7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5" fillId="0" borderId="0" xfId="0" applyFont="1" applyFill="1" applyBorder="1"/>
    <xf numFmtId="0" fontId="16" fillId="5" borderId="5" xfId="7" applyFont="1" applyFill="1" applyBorder="1" applyAlignment="1">
      <alignment horizontal="center" vertical="center"/>
    </xf>
    <xf numFmtId="0" fontId="16" fillId="5" borderId="17" xfId="7" applyFont="1" applyFill="1" applyBorder="1" applyAlignment="1">
      <alignment horizontal="center" vertical="center" wrapText="1"/>
    </xf>
    <xf numFmtId="0" fontId="16" fillId="5" borderId="17" xfId="7" applyFont="1" applyFill="1" applyBorder="1" applyAlignment="1">
      <alignment horizontal="center" vertical="center" wrapText="1"/>
    </xf>
    <xf numFmtId="0" fontId="16" fillId="5" borderId="5" xfId="8" applyNumberFormat="1" applyFont="1" applyFill="1" applyBorder="1" applyAlignment="1">
      <alignment horizontal="center" vertical="center"/>
    </xf>
    <xf numFmtId="49" fontId="16" fillId="5" borderId="5" xfId="7" applyNumberFormat="1" applyFont="1" applyFill="1" applyBorder="1" applyAlignment="1">
      <alignment horizontal="center" vertical="center"/>
    </xf>
    <xf numFmtId="49" fontId="13" fillId="5" borderId="5" xfId="7" applyNumberFormat="1" applyFont="1" applyFill="1" applyBorder="1" applyAlignment="1">
      <alignment horizontal="center" vertical="center"/>
    </xf>
    <xf numFmtId="0" fontId="13" fillId="5" borderId="5" xfId="8" applyNumberFormat="1" applyFont="1" applyFill="1" applyBorder="1" applyAlignment="1">
      <alignment horizontal="center" vertical="center"/>
    </xf>
    <xf numFmtId="0" fontId="17" fillId="5" borderId="5" xfId="8" applyNumberFormat="1" applyFont="1" applyFill="1" applyBorder="1" applyAlignment="1">
      <alignment horizontal="center" vertical="center"/>
    </xf>
    <xf numFmtId="0" fontId="15" fillId="5" borderId="0" xfId="0" applyFont="1" applyFill="1" applyBorder="1"/>
    <xf numFmtId="0" fontId="16" fillId="5" borderId="18" xfId="7" applyFont="1" applyFill="1" applyBorder="1" applyAlignment="1">
      <alignment horizontal="center" vertical="center" wrapText="1"/>
    </xf>
    <xf numFmtId="0" fontId="16" fillId="5" borderId="18" xfId="7" applyFont="1" applyFill="1" applyBorder="1" applyAlignment="1">
      <alignment horizontal="center" vertical="center" wrapText="1"/>
    </xf>
    <xf numFmtId="0" fontId="16" fillId="5" borderId="5" xfId="7" applyFont="1" applyFill="1" applyBorder="1" applyAlignment="1">
      <alignment horizontal="left" vertical="center"/>
    </xf>
    <xf numFmtId="44" fontId="17" fillId="5" borderId="5" xfId="10" applyFont="1" applyFill="1" applyBorder="1" applyAlignment="1">
      <alignment horizontal="center" vertical="center"/>
    </xf>
    <xf numFmtId="0" fontId="16" fillId="5" borderId="5" xfId="7" applyFont="1" applyFill="1" applyBorder="1" applyAlignment="1">
      <alignment horizontal="left" vertical="center" wrapText="1"/>
    </xf>
    <xf numFmtId="0" fontId="16" fillId="5" borderId="19" xfId="7" applyFont="1" applyFill="1" applyBorder="1" applyAlignment="1">
      <alignment horizontal="center" vertical="center" wrapText="1"/>
    </xf>
    <xf numFmtId="0" fontId="18" fillId="5" borderId="18" xfId="7" applyFont="1" applyFill="1" applyBorder="1" applyAlignment="1">
      <alignment horizontal="left" vertical="center" wrapText="1"/>
    </xf>
    <xf numFmtId="0" fontId="18" fillId="5" borderId="17" xfId="7" applyFont="1" applyFill="1" applyBorder="1" applyAlignment="1">
      <alignment horizontal="center" vertical="center"/>
    </xf>
    <xf numFmtId="49" fontId="18" fillId="5" borderId="17" xfId="7" applyNumberFormat="1" applyFont="1" applyFill="1" applyBorder="1" applyAlignment="1">
      <alignment horizontal="center" vertical="center"/>
    </xf>
    <xf numFmtId="49" fontId="13" fillId="5" borderId="17" xfId="7" applyNumberFormat="1" applyFont="1" applyFill="1" applyBorder="1" applyAlignment="1">
      <alignment horizontal="center" vertical="center"/>
    </xf>
    <xf numFmtId="0" fontId="19" fillId="5" borderId="17" xfId="8" applyNumberFormat="1" applyFont="1" applyFill="1" applyBorder="1" applyAlignment="1">
      <alignment horizontal="center" vertical="center"/>
    </xf>
    <xf numFmtId="0" fontId="20" fillId="5" borderId="17" xfId="8" applyNumberFormat="1" applyFont="1" applyFill="1" applyBorder="1" applyAlignment="1">
      <alignment horizontal="center" vertical="center"/>
    </xf>
    <xf numFmtId="0" fontId="19" fillId="0" borderId="20" xfId="7" applyFont="1" applyFill="1" applyBorder="1" applyAlignment="1">
      <alignment horizontal="center" vertical="center"/>
    </xf>
    <xf numFmtId="0" fontId="19" fillId="0" borderId="21" xfId="7" applyFont="1" applyFill="1" applyBorder="1" applyAlignment="1">
      <alignment horizontal="left" vertical="center"/>
    </xf>
    <xf numFmtId="0" fontId="19" fillId="0" borderId="22" xfId="7" applyFont="1" applyFill="1" applyBorder="1" applyAlignment="1">
      <alignment horizontal="left" vertical="center"/>
    </xf>
    <xf numFmtId="0" fontId="15" fillId="0" borderId="0" xfId="0" applyFont="1" applyBorder="1"/>
    <xf numFmtId="0" fontId="18" fillId="8" borderId="23" xfId="7" applyFont="1" applyFill="1" applyBorder="1" applyAlignment="1">
      <alignment horizontal="center" vertical="center"/>
    </xf>
    <xf numFmtId="0" fontId="18" fillId="8" borderId="24" xfId="7" applyFont="1" applyFill="1" applyBorder="1" applyAlignment="1">
      <alignment horizontal="left" vertical="center" wrapText="1"/>
    </xf>
    <xf numFmtId="0" fontId="18" fillId="8" borderId="24" xfId="7" applyFont="1" applyFill="1" applyBorder="1" applyAlignment="1">
      <alignment horizontal="center" vertical="center" wrapText="1"/>
    </xf>
    <xf numFmtId="49" fontId="18" fillId="8" borderId="23" xfId="7" applyNumberFormat="1" applyFont="1" applyFill="1" applyBorder="1" applyAlignment="1">
      <alignment horizontal="center" vertical="center"/>
    </xf>
    <xf numFmtId="49" fontId="19" fillId="8" borderId="23" xfId="7" applyNumberFormat="1" applyFont="1" applyFill="1" applyBorder="1" applyAlignment="1">
      <alignment horizontal="center" vertical="center"/>
    </xf>
    <xf numFmtId="0" fontId="19" fillId="8" borderId="23" xfId="8" applyNumberFormat="1" applyFont="1" applyFill="1" applyBorder="1" applyAlignment="1">
      <alignment horizontal="center" vertical="center"/>
    </xf>
    <xf numFmtId="0" fontId="20" fillId="8" borderId="23" xfId="8" applyNumberFormat="1" applyFont="1" applyFill="1" applyBorder="1" applyAlignment="1">
      <alignment horizontal="center" vertical="center"/>
    </xf>
    <xf numFmtId="0" fontId="15" fillId="8" borderId="0" xfId="0" applyFont="1" applyFill="1" applyBorder="1"/>
    <xf numFmtId="0" fontId="18" fillId="8" borderId="5" xfId="7" applyFont="1" applyFill="1" applyBorder="1" applyAlignment="1">
      <alignment horizontal="center" vertical="center"/>
    </xf>
    <xf numFmtId="0" fontId="18" fillId="8" borderId="18" xfId="7" applyFont="1" applyFill="1" applyBorder="1" applyAlignment="1">
      <alignment horizontal="left" vertical="center" wrapText="1"/>
    </xf>
    <xf numFmtId="0" fontId="18" fillId="8" borderId="18" xfId="7" applyFont="1" applyFill="1" applyBorder="1" applyAlignment="1">
      <alignment horizontal="center" vertical="center" wrapText="1"/>
    </xf>
    <xf numFmtId="49" fontId="18" fillId="8" borderId="5" xfId="7" applyNumberFormat="1" applyFont="1" applyFill="1" applyBorder="1" applyAlignment="1">
      <alignment horizontal="center" vertical="center"/>
    </xf>
    <xf numFmtId="49" fontId="19" fillId="8" borderId="5" xfId="7" applyNumberFormat="1" applyFont="1" applyFill="1" applyBorder="1" applyAlignment="1">
      <alignment horizontal="center" vertical="center"/>
    </xf>
    <xf numFmtId="0" fontId="19" fillId="8" borderId="5" xfId="8" applyNumberFormat="1" applyFont="1" applyFill="1" applyBorder="1" applyAlignment="1">
      <alignment horizontal="center" vertical="center"/>
    </xf>
    <xf numFmtId="0" fontId="20" fillId="8" borderId="5" xfId="8" applyNumberFormat="1" applyFont="1" applyFill="1" applyBorder="1" applyAlignment="1">
      <alignment horizontal="center" vertical="center"/>
    </xf>
    <xf numFmtId="0" fontId="15" fillId="8" borderId="0" xfId="0" applyFont="1" applyFill="1" applyBorder="1" applyAlignment="1"/>
    <xf numFmtId="164" fontId="18" fillId="8" borderId="5" xfId="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44" fontId="20" fillId="8" borderId="5" xfId="10" applyFont="1" applyFill="1" applyBorder="1" applyAlignment="1">
      <alignment horizontal="center" vertical="center"/>
    </xf>
    <xf numFmtId="0" fontId="18" fillId="8" borderId="23" xfId="7" applyFont="1" applyFill="1" applyBorder="1" applyAlignment="1">
      <alignment horizontal="left" vertical="center" wrapText="1"/>
    </xf>
    <xf numFmtId="0" fontId="18" fillId="8" borderId="23" xfId="7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wrapText="1"/>
    </xf>
    <xf numFmtId="0" fontId="15" fillId="8" borderId="5" xfId="0" applyFont="1" applyFill="1" applyBorder="1" applyAlignment="1">
      <alignment horizontal="center" vertical="center" wrapText="1"/>
    </xf>
    <xf numFmtId="0" fontId="18" fillId="8" borderId="5" xfId="7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wrapText="1"/>
    </xf>
    <xf numFmtId="0" fontId="15" fillId="0" borderId="0" xfId="0" applyFont="1" applyBorder="1" applyAlignme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23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3" fillId="0" borderId="0" xfId="0" applyNumberFormat="1" applyFont="1" applyFill="1" applyBorder="1"/>
    <xf numFmtId="0" fontId="20" fillId="0" borderId="0" xfId="0" applyNumberFormat="1" applyFont="1" applyFill="1" applyBorder="1"/>
  </cellXfs>
  <cellStyles count="11">
    <cellStyle name="Excel Built-in Normal" xfId="9"/>
    <cellStyle name="Normalny" xfId="0" builtinId="0"/>
    <cellStyle name="Normalny 2" xfId="1"/>
    <cellStyle name="Normalny 2 2" xfId="6"/>
    <cellStyle name="Normalny 3" xfId="3"/>
    <cellStyle name="Normalny 3 2" xfId="7"/>
    <cellStyle name="Normalny 4" xfId="5"/>
    <cellStyle name="Walutowy" xfId="10" builtinId="4"/>
    <cellStyle name="Walutowy 2" xfId="2"/>
    <cellStyle name="Walutowy 3" xfId="4"/>
    <cellStyle name="Walutowy 3 2" xfId="8"/>
  </cellStyles>
  <dxfs count="0"/>
  <tableStyles count="0" defaultTableStyle="TableStyleMedium2" defaultPivotStyle="PivotStyleLight16"/>
  <colors>
    <mruColors>
      <color rgb="FF66FFFF"/>
      <color rgb="FF00CCFF"/>
      <color rgb="FF101BFC"/>
      <color rgb="FF99CCFF"/>
      <color rgb="FFFFFFFF"/>
      <color rgb="FF11A2FB"/>
      <color rgb="FF11F0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topLeftCell="A148" zoomScale="85" zoomScaleNormal="85" workbookViewId="0">
      <selection activeCell="C179" sqref="C179"/>
    </sheetView>
  </sheetViews>
  <sheetFormatPr defaultRowHeight="15"/>
  <cols>
    <col min="1" max="1" width="4.7109375" style="10" bestFit="1" customWidth="1"/>
    <col min="2" max="2" width="37.7109375" style="10" customWidth="1"/>
    <col min="3" max="3" width="21.42578125" style="10" customWidth="1"/>
    <col min="4" max="4" width="15" style="10" customWidth="1"/>
    <col min="5" max="5" width="14.28515625" style="10" customWidth="1"/>
    <col min="6" max="6" width="12.85546875" style="10" customWidth="1"/>
    <col min="7" max="7" width="13.85546875" style="10" bestFit="1" customWidth="1"/>
    <col min="8" max="8" width="14.140625" style="10" customWidth="1"/>
    <col min="9" max="9" width="11.140625" style="10" customWidth="1"/>
    <col min="10" max="10" width="33" style="10" customWidth="1"/>
    <col min="11" max="16384" width="9.140625" style="10"/>
  </cols>
  <sheetData>
    <row r="1" spans="1:10" ht="16.5" thickTop="1" thickBot="1">
      <c r="A1" s="3" t="s">
        <v>1</v>
      </c>
      <c r="B1" s="4" t="s">
        <v>453</v>
      </c>
      <c r="C1" s="11"/>
      <c r="D1" s="12"/>
      <c r="E1" s="13"/>
      <c r="F1" s="100" t="s">
        <v>16</v>
      </c>
      <c r="G1" s="100"/>
      <c r="H1" s="100"/>
      <c r="I1" s="100"/>
    </row>
    <row r="2" spans="1:10" ht="60.75" customHeight="1" thickTop="1" thickBot="1">
      <c r="A2" s="37" t="s">
        <v>0</v>
      </c>
      <c r="B2" s="37" t="s">
        <v>17</v>
      </c>
      <c r="C2" s="5" t="s">
        <v>25</v>
      </c>
      <c r="D2" s="6" t="s">
        <v>18</v>
      </c>
      <c r="E2" s="7" t="s">
        <v>19</v>
      </c>
      <c r="F2" s="37" t="s">
        <v>20</v>
      </c>
      <c r="G2" s="37" t="s">
        <v>21</v>
      </c>
      <c r="H2" s="37" t="s">
        <v>22</v>
      </c>
      <c r="I2" s="8" t="s">
        <v>23</v>
      </c>
    </row>
    <row r="3" spans="1:10" ht="40.5" customHeight="1" thickTop="1">
      <c r="A3" s="38" t="s">
        <v>1</v>
      </c>
      <c r="B3" s="39" t="s">
        <v>81</v>
      </c>
      <c r="C3" s="40">
        <v>138600</v>
      </c>
      <c r="D3" s="41">
        <v>48.45</v>
      </c>
      <c r="E3" s="42" t="s">
        <v>106</v>
      </c>
      <c r="F3" s="38" t="s">
        <v>111</v>
      </c>
      <c r="G3" s="38" t="s">
        <v>112</v>
      </c>
      <c r="H3" s="38" t="s">
        <v>113</v>
      </c>
      <c r="I3" s="38" t="s">
        <v>114</v>
      </c>
    </row>
    <row r="4" spans="1:10" ht="75">
      <c r="A4" s="43" t="s">
        <v>2</v>
      </c>
      <c r="B4" s="44" t="s">
        <v>82</v>
      </c>
      <c r="C4" s="45">
        <f>1500*D4</f>
        <v>276435</v>
      </c>
      <c r="D4" s="46">
        <v>184.29</v>
      </c>
      <c r="E4" s="47">
        <v>1978</v>
      </c>
      <c r="F4" s="43" t="s">
        <v>115</v>
      </c>
      <c r="G4" s="43" t="s">
        <v>111</v>
      </c>
      <c r="H4" s="43" t="s">
        <v>117</v>
      </c>
      <c r="I4" s="43" t="s">
        <v>116</v>
      </c>
      <c r="J4" s="48" t="s">
        <v>124</v>
      </c>
    </row>
    <row r="5" spans="1:10" ht="45">
      <c r="A5" s="43" t="s">
        <v>3</v>
      </c>
      <c r="B5" s="44" t="s">
        <v>83</v>
      </c>
      <c r="C5" s="45">
        <f t="shared" ref="C5:C25" si="0">1500*D5</f>
        <v>220650</v>
      </c>
      <c r="D5" s="46">
        <v>147.1</v>
      </c>
      <c r="E5" s="47">
        <v>1982</v>
      </c>
      <c r="F5" s="43" t="s">
        <v>115</v>
      </c>
      <c r="G5" s="43" t="s">
        <v>111</v>
      </c>
      <c r="H5" s="43" t="s">
        <v>117</v>
      </c>
      <c r="I5" s="43" t="s">
        <v>116</v>
      </c>
      <c r="J5" s="48" t="s">
        <v>125</v>
      </c>
    </row>
    <row r="6" spans="1:10" ht="25.5">
      <c r="A6" s="43" t="s">
        <v>4</v>
      </c>
      <c r="B6" s="44" t="s">
        <v>310</v>
      </c>
      <c r="C6" s="45">
        <v>515918.95</v>
      </c>
      <c r="D6" s="46"/>
      <c r="E6" s="49" t="s">
        <v>107</v>
      </c>
      <c r="F6" s="43" t="s">
        <v>115</v>
      </c>
      <c r="G6" s="43" t="s">
        <v>118</v>
      </c>
      <c r="H6" s="43" t="s">
        <v>119</v>
      </c>
      <c r="I6" s="43" t="s">
        <v>120</v>
      </c>
    </row>
    <row r="7" spans="1:10" ht="25.5">
      <c r="A7" s="43" t="s">
        <v>5</v>
      </c>
      <c r="B7" s="44" t="s">
        <v>84</v>
      </c>
      <c r="C7" s="45">
        <v>78750</v>
      </c>
      <c r="D7" s="46">
        <v>26</v>
      </c>
      <c r="E7" s="49" t="s">
        <v>107</v>
      </c>
      <c r="F7" s="43" t="s">
        <v>111</v>
      </c>
      <c r="G7" s="43" t="s">
        <v>112</v>
      </c>
      <c r="H7" s="43" t="s">
        <v>119</v>
      </c>
      <c r="I7" s="43" t="s">
        <v>120</v>
      </c>
    </row>
    <row r="8" spans="1:10" ht="25.5">
      <c r="A8" s="43" t="s">
        <v>6</v>
      </c>
      <c r="B8" s="44" t="s">
        <v>85</v>
      </c>
      <c r="C8" s="45">
        <v>63285</v>
      </c>
      <c r="D8" s="46">
        <v>27</v>
      </c>
      <c r="E8" s="49" t="s">
        <v>107</v>
      </c>
      <c r="F8" s="43" t="s">
        <v>311</v>
      </c>
      <c r="G8" s="43" t="s">
        <v>121</v>
      </c>
      <c r="H8" s="43" t="s">
        <v>119</v>
      </c>
      <c r="I8" s="43" t="s">
        <v>120</v>
      </c>
    </row>
    <row r="9" spans="1:10" ht="45">
      <c r="A9" s="43" t="s">
        <v>7</v>
      </c>
      <c r="B9" s="44" t="s">
        <v>86</v>
      </c>
      <c r="C9" s="45">
        <f t="shared" si="0"/>
        <v>327195</v>
      </c>
      <c r="D9" s="46">
        <v>218.13</v>
      </c>
      <c r="E9" s="49" t="s">
        <v>107</v>
      </c>
      <c r="F9" s="43" t="s">
        <v>115</v>
      </c>
      <c r="G9" s="43" t="s">
        <v>118</v>
      </c>
      <c r="H9" s="43" t="s">
        <v>119</v>
      </c>
      <c r="I9" s="43" t="s">
        <v>120</v>
      </c>
      <c r="J9" s="48" t="s">
        <v>126</v>
      </c>
    </row>
    <row r="10" spans="1:10" ht="25.5">
      <c r="A10" s="43" t="s">
        <v>8</v>
      </c>
      <c r="B10" s="44" t="s">
        <v>87</v>
      </c>
      <c r="C10" s="45">
        <f t="shared" si="0"/>
        <v>101880</v>
      </c>
      <c r="D10" s="46">
        <v>67.92</v>
      </c>
      <c r="E10" s="49" t="s">
        <v>107</v>
      </c>
      <c r="F10" s="43" t="s">
        <v>111</v>
      </c>
      <c r="G10" s="43" t="s">
        <v>112</v>
      </c>
      <c r="H10" s="43" t="s">
        <v>119</v>
      </c>
      <c r="I10" s="43" t="s">
        <v>120</v>
      </c>
    </row>
    <row r="11" spans="1:10" ht="25.5">
      <c r="A11" s="43" t="s">
        <v>9</v>
      </c>
      <c r="B11" s="44" t="s">
        <v>88</v>
      </c>
      <c r="C11" s="45">
        <f t="shared" si="0"/>
        <v>207810</v>
      </c>
      <c r="D11" s="46">
        <v>138.54</v>
      </c>
      <c r="E11" s="49" t="s">
        <v>107</v>
      </c>
      <c r="F11" s="43" t="s">
        <v>111</v>
      </c>
      <c r="G11" s="43" t="s">
        <v>112</v>
      </c>
      <c r="H11" s="43" t="s">
        <v>119</v>
      </c>
      <c r="I11" s="43" t="s">
        <v>120</v>
      </c>
    </row>
    <row r="12" spans="1:10" ht="33" customHeight="1">
      <c r="A12" s="43" t="s">
        <v>10</v>
      </c>
      <c r="B12" s="44" t="s">
        <v>89</v>
      </c>
      <c r="C12" s="45">
        <f t="shared" si="0"/>
        <v>218924.99999999997</v>
      </c>
      <c r="D12" s="46">
        <v>145.94999999999999</v>
      </c>
      <c r="E12" s="49" t="s">
        <v>107</v>
      </c>
      <c r="F12" s="43" t="s">
        <v>111</v>
      </c>
      <c r="G12" s="43" t="s">
        <v>112</v>
      </c>
      <c r="H12" s="43" t="s">
        <v>119</v>
      </c>
      <c r="I12" s="43" t="s">
        <v>120</v>
      </c>
    </row>
    <row r="13" spans="1:10" ht="25.5">
      <c r="A13" s="43" t="s">
        <v>11</v>
      </c>
      <c r="B13" s="44" t="s">
        <v>90</v>
      </c>
      <c r="C13" s="45">
        <f t="shared" si="0"/>
        <v>199230</v>
      </c>
      <c r="D13" s="46">
        <v>132.82</v>
      </c>
      <c r="E13" s="49" t="s">
        <v>107</v>
      </c>
      <c r="F13" s="43" t="s">
        <v>111</v>
      </c>
      <c r="G13" s="43" t="s">
        <v>121</v>
      </c>
      <c r="H13" s="43" t="s">
        <v>119</v>
      </c>
      <c r="I13" s="43" t="s">
        <v>120</v>
      </c>
    </row>
    <row r="14" spans="1:10" ht="41.25" customHeight="1">
      <c r="A14" s="43" t="s">
        <v>12</v>
      </c>
      <c r="B14" s="44" t="s">
        <v>91</v>
      </c>
      <c r="C14" s="45">
        <f t="shared" si="0"/>
        <v>108000</v>
      </c>
      <c r="D14" s="46">
        <v>72</v>
      </c>
      <c r="E14" s="47" t="s">
        <v>108</v>
      </c>
      <c r="F14" s="43" t="s">
        <v>111</v>
      </c>
      <c r="G14" s="43" t="s">
        <v>118</v>
      </c>
      <c r="H14" s="43" t="s">
        <v>117</v>
      </c>
      <c r="I14" s="43" t="s">
        <v>116</v>
      </c>
      <c r="J14" s="48" t="s">
        <v>127</v>
      </c>
    </row>
    <row r="15" spans="1:10" ht="25.5">
      <c r="A15" s="43" t="s">
        <v>13</v>
      </c>
      <c r="B15" s="44" t="s">
        <v>92</v>
      </c>
      <c r="C15" s="45">
        <f t="shared" si="0"/>
        <v>320220</v>
      </c>
      <c r="D15" s="46">
        <v>213.48</v>
      </c>
      <c r="E15" s="47" t="s">
        <v>109</v>
      </c>
      <c r="F15" s="43" t="s">
        <v>111</v>
      </c>
      <c r="G15" s="43" t="s">
        <v>122</v>
      </c>
      <c r="H15" s="43" t="s">
        <v>113</v>
      </c>
      <c r="I15" s="43" t="s">
        <v>116</v>
      </c>
    </row>
    <row r="16" spans="1:10" ht="25.5">
      <c r="A16" s="43" t="s">
        <v>31</v>
      </c>
      <c r="B16" s="44" t="s">
        <v>93</v>
      </c>
      <c r="C16" s="45">
        <f t="shared" si="0"/>
        <v>47955</v>
      </c>
      <c r="D16" s="46">
        <v>31.97</v>
      </c>
      <c r="E16" s="49" t="s">
        <v>107</v>
      </c>
      <c r="F16" s="43" t="s">
        <v>111</v>
      </c>
      <c r="G16" s="43"/>
      <c r="H16" s="43" t="s">
        <v>119</v>
      </c>
      <c r="I16" s="43" t="s">
        <v>120</v>
      </c>
      <c r="J16" s="48"/>
    </row>
    <row r="17" spans="1:10" ht="25.5">
      <c r="A17" s="43" t="s">
        <v>32</v>
      </c>
      <c r="B17" s="44" t="s">
        <v>94</v>
      </c>
      <c r="C17" s="45">
        <f t="shared" si="0"/>
        <v>191160</v>
      </c>
      <c r="D17" s="46">
        <v>127.44</v>
      </c>
      <c r="E17" s="49" t="s">
        <v>107</v>
      </c>
      <c r="F17" s="43" t="s">
        <v>111</v>
      </c>
      <c r="G17" s="43" t="s">
        <v>112</v>
      </c>
      <c r="H17" s="43" t="s">
        <v>119</v>
      </c>
      <c r="I17" s="43" t="s">
        <v>120</v>
      </c>
      <c r="J17" s="10" t="s">
        <v>128</v>
      </c>
    </row>
    <row r="18" spans="1:10" ht="45" customHeight="1">
      <c r="A18" s="43" t="s">
        <v>37</v>
      </c>
      <c r="B18" s="44" t="s">
        <v>95</v>
      </c>
      <c r="C18" s="45">
        <f t="shared" si="0"/>
        <v>180420</v>
      </c>
      <c r="D18" s="46">
        <v>120.28</v>
      </c>
      <c r="E18" s="49" t="s">
        <v>107</v>
      </c>
      <c r="F18" s="43" t="s">
        <v>111</v>
      </c>
      <c r="G18" s="43" t="s">
        <v>112</v>
      </c>
      <c r="H18" s="43" t="s">
        <v>119</v>
      </c>
      <c r="I18" s="43" t="s">
        <v>120</v>
      </c>
      <c r="J18" s="48" t="s">
        <v>129</v>
      </c>
    </row>
    <row r="19" spans="1:10" ht="25.5">
      <c r="A19" s="43" t="s">
        <v>39</v>
      </c>
      <c r="B19" s="44" t="s">
        <v>97</v>
      </c>
      <c r="C19" s="45">
        <f t="shared" si="0"/>
        <v>205980</v>
      </c>
      <c r="D19" s="46">
        <v>137.32</v>
      </c>
      <c r="E19" s="49" t="s">
        <v>107</v>
      </c>
      <c r="F19" s="43" t="s">
        <v>111</v>
      </c>
      <c r="G19" s="43" t="s">
        <v>112</v>
      </c>
      <c r="H19" s="43" t="s">
        <v>119</v>
      </c>
      <c r="I19" s="43" t="s">
        <v>114</v>
      </c>
      <c r="J19" s="10" t="s">
        <v>130</v>
      </c>
    </row>
    <row r="20" spans="1:10" ht="25.5">
      <c r="A20" s="43" t="s">
        <v>40</v>
      </c>
      <c r="B20" s="44" t="s">
        <v>98</v>
      </c>
      <c r="C20" s="45">
        <f t="shared" si="0"/>
        <v>515130</v>
      </c>
      <c r="D20" s="46">
        <v>343.42</v>
      </c>
      <c r="E20" s="49" t="s">
        <v>109</v>
      </c>
      <c r="F20" s="43" t="s">
        <v>111</v>
      </c>
      <c r="G20" s="43" t="s">
        <v>122</v>
      </c>
      <c r="H20" s="43" t="s">
        <v>113</v>
      </c>
      <c r="I20" s="43" t="s">
        <v>114</v>
      </c>
      <c r="J20" s="10" t="s">
        <v>128</v>
      </c>
    </row>
    <row r="21" spans="1:10" ht="25.5">
      <c r="A21" s="43" t="s">
        <v>41</v>
      </c>
      <c r="B21" s="44" t="s">
        <v>99</v>
      </c>
      <c r="C21" s="45">
        <f t="shared" si="0"/>
        <v>284790</v>
      </c>
      <c r="D21" s="46">
        <v>189.86</v>
      </c>
      <c r="E21" s="49" t="s">
        <v>107</v>
      </c>
      <c r="F21" s="43" t="s">
        <v>111</v>
      </c>
      <c r="G21" s="43" t="s">
        <v>112</v>
      </c>
      <c r="H21" s="43" t="s">
        <v>119</v>
      </c>
      <c r="I21" s="43" t="s">
        <v>120</v>
      </c>
    </row>
    <row r="22" spans="1:10" ht="25.5">
      <c r="A22" s="43" t="s">
        <v>42</v>
      </c>
      <c r="B22" s="44" t="s">
        <v>100</v>
      </c>
      <c r="C22" s="45">
        <f t="shared" si="0"/>
        <v>235215</v>
      </c>
      <c r="D22" s="46">
        <v>156.81</v>
      </c>
      <c r="E22" s="49" t="s">
        <v>107</v>
      </c>
      <c r="F22" s="43" t="s">
        <v>111</v>
      </c>
      <c r="G22" s="43" t="s">
        <v>111</v>
      </c>
      <c r="H22" s="43" t="s">
        <v>119</v>
      </c>
      <c r="I22" s="43" t="s">
        <v>114</v>
      </c>
      <c r="J22" s="10" t="s">
        <v>131</v>
      </c>
    </row>
    <row r="23" spans="1:10" ht="38.25">
      <c r="A23" s="43" t="s">
        <v>43</v>
      </c>
      <c r="B23" s="44" t="s">
        <v>101</v>
      </c>
      <c r="C23" s="45">
        <f t="shared" si="0"/>
        <v>359865</v>
      </c>
      <c r="D23" s="46">
        <v>239.91</v>
      </c>
      <c r="E23" s="49" t="s">
        <v>109</v>
      </c>
      <c r="F23" s="50" t="s">
        <v>123</v>
      </c>
      <c r="G23" s="43" t="s">
        <v>122</v>
      </c>
      <c r="H23" s="43" t="s">
        <v>113</v>
      </c>
      <c r="I23" s="43" t="s">
        <v>114</v>
      </c>
    </row>
    <row r="24" spans="1:10" ht="25.5">
      <c r="A24" s="43" t="s">
        <v>44</v>
      </c>
      <c r="B24" s="44" t="s">
        <v>102</v>
      </c>
      <c r="C24" s="45">
        <f t="shared" si="0"/>
        <v>142770</v>
      </c>
      <c r="D24" s="46">
        <v>95.18</v>
      </c>
      <c r="E24" s="49" t="s">
        <v>107</v>
      </c>
      <c r="F24" s="43" t="s">
        <v>111</v>
      </c>
      <c r="G24" s="43" t="s">
        <v>122</v>
      </c>
      <c r="H24" s="43" t="s">
        <v>113</v>
      </c>
      <c r="I24" s="43" t="s">
        <v>114</v>
      </c>
    </row>
    <row r="25" spans="1:10" ht="30">
      <c r="A25" s="43" t="s">
        <v>45</v>
      </c>
      <c r="B25" s="44" t="s">
        <v>103</v>
      </c>
      <c r="C25" s="45">
        <f t="shared" si="0"/>
        <v>327945</v>
      </c>
      <c r="D25" s="46">
        <v>218.63</v>
      </c>
      <c r="E25" s="49" t="s">
        <v>108</v>
      </c>
      <c r="F25" s="43" t="s">
        <v>111</v>
      </c>
      <c r="G25" s="43" t="s">
        <v>122</v>
      </c>
      <c r="H25" s="43" t="s">
        <v>113</v>
      </c>
      <c r="I25" s="43" t="s">
        <v>116</v>
      </c>
      <c r="J25" s="48" t="s">
        <v>132</v>
      </c>
    </row>
    <row r="26" spans="1:10" ht="105">
      <c r="A26" s="43" t="s">
        <v>46</v>
      </c>
      <c r="B26" s="51" t="s">
        <v>96</v>
      </c>
      <c r="C26" s="45">
        <f>2500*D26</f>
        <v>2386175</v>
      </c>
      <c r="D26" s="46">
        <v>954.47</v>
      </c>
      <c r="E26" s="49" t="s">
        <v>110</v>
      </c>
      <c r="F26" s="43" t="s">
        <v>111</v>
      </c>
      <c r="G26" s="43" t="s">
        <v>112</v>
      </c>
      <c r="H26" s="43" t="s">
        <v>119</v>
      </c>
      <c r="I26" s="43" t="s">
        <v>120</v>
      </c>
      <c r="J26" s="48" t="s">
        <v>133</v>
      </c>
    </row>
    <row r="27" spans="1:10" ht="63.75">
      <c r="A27" s="43" t="s">
        <v>47</v>
      </c>
      <c r="B27" s="44" t="s">
        <v>370</v>
      </c>
      <c r="C27" s="52">
        <v>8288468.1500000004</v>
      </c>
      <c r="D27" s="46">
        <v>2216.86</v>
      </c>
      <c r="E27" s="49" t="s">
        <v>111</v>
      </c>
      <c r="F27" s="43" t="s">
        <v>118</v>
      </c>
      <c r="G27" s="43" t="s">
        <v>117</v>
      </c>
      <c r="H27" s="43" t="s">
        <v>308</v>
      </c>
      <c r="I27" s="43"/>
      <c r="J27" s="48" t="s">
        <v>309</v>
      </c>
    </row>
    <row r="28" spans="1:10" ht="25.5">
      <c r="A28" s="43" t="s">
        <v>48</v>
      </c>
      <c r="B28" s="44" t="s">
        <v>481</v>
      </c>
      <c r="C28" s="52">
        <f>D28*2500</f>
        <v>2752500</v>
      </c>
      <c r="D28" s="46">
        <v>1101</v>
      </c>
      <c r="E28" s="49" t="s">
        <v>479</v>
      </c>
      <c r="F28" s="43" t="s">
        <v>118</v>
      </c>
      <c r="G28" s="43" t="s">
        <v>117</v>
      </c>
      <c r="H28" s="43" t="s">
        <v>64</v>
      </c>
      <c r="I28" s="43" t="s">
        <v>116</v>
      </c>
      <c r="J28" s="48"/>
    </row>
    <row r="29" spans="1:10" ht="25.5">
      <c r="A29" s="43" t="s">
        <v>49</v>
      </c>
      <c r="B29" s="44" t="s">
        <v>104</v>
      </c>
      <c r="C29" s="45">
        <f>2500*D29</f>
        <v>94550</v>
      </c>
      <c r="D29" s="46">
        <v>37.82</v>
      </c>
      <c r="E29" s="49" t="s">
        <v>107</v>
      </c>
      <c r="F29" s="43" t="s">
        <v>111</v>
      </c>
      <c r="G29" s="43" t="s">
        <v>112</v>
      </c>
      <c r="H29" s="43" t="s">
        <v>119</v>
      </c>
      <c r="I29" s="43" t="s">
        <v>120</v>
      </c>
    </row>
    <row r="30" spans="1:10" ht="25.5">
      <c r="A30" s="43" t="s">
        <v>50</v>
      </c>
      <c r="B30" s="44" t="s">
        <v>105</v>
      </c>
      <c r="C30" s="45">
        <f>2500*D30</f>
        <v>94400</v>
      </c>
      <c r="D30" s="46">
        <v>37.76</v>
      </c>
      <c r="E30" s="49" t="s">
        <v>107</v>
      </c>
      <c r="F30" s="43" t="s">
        <v>111</v>
      </c>
      <c r="G30" s="43" t="s">
        <v>121</v>
      </c>
      <c r="H30" s="43" t="s">
        <v>119</v>
      </c>
      <c r="I30" s="43" t="s">
        <v>120</v>
      </c>
    </row>
    <row r="31" spans="1:10">
      <c r="A31" s="43" t="s">
        <v>51</v>
      </c>
      <c r="B31" s="44" t="s">
        <v>137</v>
      </c>
      <c r="C31" s="53">
        <v>50731.55</v>
      </c>
      <c r="D31" s="46"/>
      <c r="E31" s="47">
        <v>2012</v>
      </c>
      <c r="F31" s="43"/>
      <c r="G31" s="43"/>
      <c r="H31" s="43"/>
      <c r="I31" s="43"/>
    </row>
    <row r="32" spans="1:10">
      <c r="A32" s="43" t="s">
        <v>52</v>
      </c>
      <c r="B32" s="44" t="s">
        <v>138</v>
      </c>
      <c r="C32" s="53">
        <v>50731.55</v>
      </c>
      <c r="D32" s="46"/>
      <c r="E32" s="47">
        <v>2012</v>
      </c>
      <c r="F32" s="43"/>
      <c r="G32" s="43"/>
      <c r="H32" s="43"/>
      <c r="I32" s="43"/>
    </row>
    <row r="33" spans="1:10">
      <c r="A33" s="43" t="s">
        <v>53</v>
      </c>
      <c r="B33" s="44" t="s">
        <v>139</v>
      </c>
      <c r="C33" s="53">
        <v>50731.55</v>
      </c>
      <c r="D33" s="46"/>
      <c r="E33" s="47">
        <v>2012</v>
      </c>
      <c r="F33" s="43"/>
      <c r="G33" s="43"/>
      <c r="H33" s="43"/>
      <c r="I33" s="43"/>
    </row>
    <row r="34" spans="1:10">
      <c r="A34" s="43" t="s">
        <v>54</v>
      </c>
      <c r="B34" s="54" t="s">
        <v>294</v>
      </c>
      <c r="C34" s="45">
        <v>18380</v>
      </c>
      <c r="D34" s="46"/>
      <c r="E34" s="47">
        <v>2014</v>
      </c>
      <c r="F34" s="43"/>
      <c r="G34" s="43"/>
      <c r="H34" s="43"/>
      <c r="I34" s="43"/>
    </row>
    <row r="35" spans="1:10">
      <c r="A35" s="43" t="s">
        <v>55</v>
      </c>
      <c r="B35" s="55" t="s">
        <v>293</v>
      </c>
      <c r="C35" s="56">
        <v>410586.74</v>
      </c>
      <c r="D35" s="57"/>
      <c r="E35" s="58"/>
      <c r="F35" s="59"/>
      <c r="G35" s="59"/>
      <c r="H35" s="59"/>
      <c r="I35" s="59"/>
    </row>
    <row r="36" spans="1:10" ht="102">
      <c r="A36" s="43" t="s">
        <v>226</v>
      </c>
      <c r="B36" s="60" t="s">
        <v>465</v>
      </c>
      <c r="C36" s="56">
        <v>118299.56</v>
      </c>
      <c r="D36" s="57"/>
      <c r="E36" s="58"/>
      <c r="F36" s="59"/>
      <c r="G36" s="59"/>
      <c r="H36" s="59"/>
      <c r="I36" s="59"/>
    </row>
    <row r="37" spans="1:10" ht="51">
      <c r="A37" s="43" t="s">
        <v>227</v>
      </c>
      <c r="B37" s="60" t="s">
        <v>466</v>
      </c>
      <c r="C37" s="56">
        <v>26245.42</v>
      </c>
      <c r="D37" s="57"/>
      <c r="E37" s="58"/>
      <c r="F37" s="59"/>
      <c r="G37" s="59"/>
      <c r="H37" s="59"/>
      <c r="I37" s="59"/>
    </row>
    <row r="38" spans="1:10" ht="15.75" thickBot="1">
      <c r="A38" s="43" t="s">
        <v>228</v>
      </c>
      <c r="B38" s="61" t="s">
        <v>24</v>
      </c>
      <c r="C38" s="62">
        <v>20000</v>
      </c>
      <c r="D38" s="63"/>
      <c r="E38" s="64"/>
      <c r="F38" s="65"/>
      <c r="G38" s="65"/>
      <c r="H38" s="65"/>
      <c r="I38" s="65"/>
    </row>
    <row r="39" spans="1:10" ht="15.75" thickTop="1">
      <c r="A39" s="14"/>
      <c r="B39" s="9"/>
      <c r="C39" s="14"/>
      <c r="D39" s="14"/>
      <c r="E39" s="14"/>
      <c r="F39" s="14"/>
      <c r="G39" s="14"/>
      <c r="H39" s="14"/>
      <c r="I39" s="14"/>
    </row>
    <row r="40" spans="1:10" ht="15.75" thickBot="1">
      <c r="A40" s="14"/>
      <c r="B40" s="9"/>
      <c r="C40" s="14"/>
      <c r="D40" s="14"/>
      <c r="E40" s="14"/>
      <c r="F40" s="14"/>
      <c r="G40" s="14"/>
      <c r="H40" s="14"/>
      <c r="I40" s="14"/>
    </row>
    <row r="41" spans="1:10" ht="16.5" thickTop="1" thickBot="1">
      <c r="A41" s="3" t="s">
        <v>2</v>
      </c>
      <c r="B41" s="4" t="s">
        <v>72</v>
      </c>
      <c r="C41" s="11"/>
      <c r="D41" s="12"/>
      <c r="E41" s="13"/>
      <c r="F41" s="100" t="s">
        <v>16</v>
      </c>
      <c r="G41" s="100"/>
      <c r="H41" s="100"/>
      <c r="I41" s="100"/>
    </row>
    <row r="42" spans="1:10" ht="60.75" customHeight="1" thickTop="1" thickBot="1">
      <c r="A42" s="37" t="s">
        <v>0</v>
      </c>
      <c r="B42" s="37" t="s">
        <v>17</v>
      </c>
      <c r="C42" s="5" t="s">
        <v>25</v>
      </c>
      <c r="D42" s="6" t="s">
        <v>18</v>
      </c>
      <c r="E42" s="7" t="s">
        <v>19</v>
      </c>
      <c r="F42" s="37" t="s">
        <v>20</v>
      </c>
      <c r="G42" s="37" t="s">
        <v>21</v>
      </c>
      <c r="H42" s="37" t="s">
        <v>22</v>
      </c>
      <c r="I42" s="8" t="s">
        <v>23</v>
      </c>
    </row>
    <row r="43" spans="1:10" ht="15.75" thickTop="1">
      <c r="A43" s="38" t="s">
        <v>1</v>
      </c>
      <c r="B43" s="66" t="s">
        <v>291</v>
      </c>
      <c r="C43" s="40"/>
      <c r="D43" s="41"/>
      <c r="E43" s="42"/>
      <c r="F43" s="38"/>
      <c r="G43" s="38"/>
      <c r="H43" s="38"/>
      <c r="I43" s="38"/>
    </row>
    <row r="44" spans="1:10" ht="15.75" thickBot="1">
      <c r="A44" s="65" t="s">
        <v>2</v>
      </c>
      <c r="B44" s="61" t="s">
        <v>24</v>
      </c>
      <c r="C44" s="62">
        <v>97405.9</v>
      </c>
      <c r="D44" s="63"/>
      <c r="E44" s="64"/>
      <c r="F44" s="65"/>
      <c r="G44" s="65"/>
      <c r="H44" s="65"/>
      <c r="I44" s="65"/>
    </row>
    <row r="45" spans="1:10" ht="15.75" thickTop="1">
      <c r="A45" s="9"/>
      <c r="B45" s="9" t="s">
        <v>480</v>
      </c>
      <c r="C45" s="9"/>
      <c r="D45" s="9"/>
      <c r="E45" s="9"/>
      <c r="F45" s="9"/>
      <c r="G45" s="9"/>
      <c r="H45" s="9"/>
      <c r="I45" s="9"/>
      <c r="J45" s="9"/>
    </row>
    <row r="46" spans="1:10" ht="15.75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.75" customHeight="1" thickTop="1" thickBot="1">
      <c r="A47" s="3" t="s">
        <v>3</v>
      </c>
      <c r="B47" s="4" t="s">
        <v>71</v>
      </c>
      <c r="C47" s="11"/>
      <c r="D47" s="12"/>
      <c r="E47" s="13"/>
      <c r="F47" s="100" t="s">
        <v>16</v>
      </c>
      <c r="G47" s="100"/>
      <c r="H47" s="100"/>
      <c r="I47" s="100"/>
      <c r="J47" s="9"/>
    </row>
    <row r="48" spans="1:10" ht="60" customHeight="1" thickTop="1" thickBot="1">
      <c r="A48" s="37" t="s">
        <v>0</v>
      </c>
      <c r="B48" s="37" t="s">
        <v>17</v>
      </c>
      <c r="C48" s="5" t="s">
        <v>25</v>
      </c>
      <c r="D48" s="6" t="s">
        <v>18</v>
      </c>
      <c r="E48" s="7" t="s">
        <v>19</v>
      </c>
      <c r="F48" s="37" t="s">
        <v>20</v>
      </c>
      <c r="G48" s="37" t="s">
        <v>21</v>
      </c>
      <c r="H48" s="37" t="s">
        <v>22</v>
      </c>
      <c r="I48" s="8" t="s">
        <v>23</v>
      </c>
      <c r="J48" s="9"/>
    </row>
    <row r="49" spans="1:10" ht="39" thickTop="1">
      <c r="A49" s="38" t="s">
        <v>1</v>
      </c>
      <c r="B49" s="60" t="s">
        <v>168</v>
      </c>
      <c r="C49" s="40">
        <v>741803.82</v>
      </c>
      <c r="D49" s="41">
        <v>254</v>
      </c>
      <c r="E49" s="42">
        <v>1972</v>
      </c>
      <c r="F49" s="67" t="s">
        <v>172</v>
      </c>
      <c r="G49" s="38" t="s">
        <v>112</v>
      </c>
      <c r="H49" s="38" t="s">
        <v>119</v>
      </c>
      <c r="I49" s="38" t="s">
        <v>114</v>
      </c>
      <c r="J49" s="9"/>
    </row>
    <row r="50" spans="1:10" ht="51">
      <c r="A50" s="43" t="s">
        <v>2</v>
      </c>
      <c r="B50" s="44" t="s">
        <v>169</v>
      </c>
      <c r="C50" s="45">
        <v>1019157.3</v>
      </c>
      <c r="D50" s="46">
        <v>108</v>
      </c>
      <c r="E50" s="47">
        <v>2010</v>
      </c>
      <c r="F50" s="43" t="s">
        <v>115</v>
      </c>
      <c r="G50" s="43" t="s">
        <v>171</v>
      </c>
      <c r="H50" s="43"/>
      <c r="I50" s="43" t="s">
        <v>116</v>
      </c>
      <c r="J50" s="9"/>
    </row>
    <row r="51" spans="1:10">
      <c r="A51" s="43" t="s">
        <v>3</v>
      </c>
      <c r="B51" s="55" t="s">
        <v>170</v>
      </c>
      <c r="C51" s="45">
        <v>25306.68</v>
      </c>
      <c r="D51" s="46">
        <v>154</v>
      </c>
      <c r="E51" s="47">
        <v>1972</v>
      </c>
      <c r="F51" s="43" t="s">
        <v>115</v>
      </c>
      <c r="G51" s="43" t="s">
        <v>173</v>
      </c>
      <c r="H51" s="43" t="s">
        <v>117</v>
      </c>
      <c r="I51" s="43" t="s">
        <v>116</v>
      </c>
      <c r="J51" s="9"/>
    </row>
    <row r="52" spans="1:10">
      <c r="A52" s="43" t="s">
        <v>4</v>
      </c>
      <c r="B52" s="55" t="s">
        <v>371</v>
      </c>
      <c r="C52" s="45">
        <v>566816.51</v>
      </c>
      <c r="D52" s="46"/>
      <c r="E52" s="47">
        <v>1972</v>
      </c>
      <c r="F52" s="43"/>
      <c r="G52" s="43"/>
      <c r="H52" s="43"/>
      <c r="I52" s="43"/>
      <c r="J52" s="9"/>
    </row>
    <row r="53" spans="1:10">
      <c r="A53" s="43" t="s">
        <v>5</v>
      </c>
      <c r="B53" s="55" t="s">
        <v>174</v>
      </c>
      <c r="C53" s="45">
        <v>133200</v>
      </c>
      <c r="D53" s="46"/>
      <c r="E53" s="47">
        <v>1972</v>
      </c>
      <c r="F53" s="43"/>
      <c r="G53" s="43"/>
      <c r="H53" s="43"/>
      <c r="I53" s="43"/>
      <c r="J53" s="9"/>
    </row>
    <row r="54" spans="1:10" ht="38.25">
      <c r="A54" s="43" t="s">
        <v>6</v>
      </c>
      <c r="B54" s="44" t="s">
        <v>175</v>
      </c>
      <c r="C54" s="45">
        <v>256103.03</v>
      </c>
      <c r="D54" s="46"/>
      <c r="E54" s="47">
        <v>2011</v>
      </c>
      <c r="F54" s="43"/>
      <c r="G54" s="43"/>
      <c r="H54" s="43"/>
      <c r="I54" s="43"/>
      <c r="J54" s="9"/>
    </row>
    <row r="55" spans="1:10">
      <c r="A55" s="43" t="s">
        <v>8</v>
      </c>
      <c r="B55" s="60" t="s">
        <v>177</v>
      </c>
      <c r="C55" s="56">
        <v>17447</v>
      </c>
      <c r="D55" s="57"/>
      <c r="E55" s="58"/>
      <c r="F55" s="59"/>
      <c r="G55" s="59"/>
      <c r="H55" s="59"/>
      <c r="I55" s="59"/>
      <c r="J55" s="9"/>
    </row>
    <row r="56" spans="1:10" ht="15.75" customHeight="1" thickBot="1">
      <c r="A56" s="65" t="s">
        <v>9</v>
      </c>
      <c r="B56" s="61" t="s">
        <v>24</v>
      </c>
      <c r="C56" s="62">
        <v>41744.839999999997</v>
      </c>
      <c r="D56" s="63"/>
      <c r="E56" s="64"/>
      <c r="F56" s="65"/>
      <c r="G56" s="65"/>
      <c r="H56" s="65"/>
      <c r="I56" s="65"/>
      <c r="J56" s="9"/>
    </row>
    <row r="57" spans="1:10" ht="15.75" customHeight="1" thickTop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.75" customHeight="1" thickBo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.75" customHeight="1" thickTop="1" thickBot="1">
      <c r="A59" s="3" t="s">
        <v>4</v>
      </c>
      <c r="B59" s="4" t="s">
        <v>73</v>
      </c>
      <c r="C59" s="11"/>
      <c r="D59" s="12"/>
      <c r="E59" s="13"/>
      <c r="F59" s="100" t="s">
        <v>16</v>
      </c>
      <c r="G59" s="100"/>
      <c r="H59" s="100"/>
      <c r="I59" s="100"/>
      <c r="J59" s="9"/>
    </row>
    <row r="60" spans="1:10" ht="60" customHeight="1" thickTop="1" thickBot="1">
      <c r="A60" s="37" t="s">
        <v>0</v>
      </c>
      <c r="B60" s="37" t="s">
        <v>17</v>
      </c>
      <c r="C60" s="5" t="s">
        <v>25</v>
      </c>
      <c r="D60" s="6" t="s">
        <v>18</v>
      </c>
      <c r="E60" s="7" t="s">
        <v>19</v>
      </c>
      <c r="F60" s="37" t="s">
        <v>20</v>
      </c>
      <c r="G60" s="37" t="s">
        <v>21</v>
      </c>
      <c r="H60" s="37" t="s">
        <v>22</v>
      </c>
      <c r="I60" s="8" t="s">
        <v>23</v>
      </c>
      <c r="J60" s="9"/>
    </row>
    <row r="61" spans="1:10" ht="15.75" customHeight="1" thickTop="1">
      <c r="A61" s="38" t="s">
        <v>1</v>
      </c>
      <c r="B61" s="66" t="s">
        <v>178</v>
      </c>
      <c r="C61" s="40">
        <f>D61*2500</f>
        <v>675000</v>
      </c>
      <c r="D61" s="41">
        <v>270</v>
      </c>
      <c r="E61" s="42">
        <v>1568</v>
      </c>
      <c r="F61" s="38" t="s">
        <v>115</v>
      </c>
      <c r="G61" s="38" t="s">
        <v>173</v>
      </c>
      <c r="H61" s="38" t="s">
        <v>119</v>
      </c>
      <c r="I61" s="38" t="s">
        <v>120</v>
      </c>
      <c r="J61" s="9"/>
    </row>
    <row r="62" spans="1:10" ht="15.75" customHeight="1">
      <c r="A62" s="43" t="s">
        <v>2</v>
      </c>
      <c r="B62" s="68" t="s">
        <v>179</v>
      </c>
      <c r="C62" s="45">
        <v>1484.5</v>
      </c>
      <c r="D62" s="46"/>
      <c r="E62" s="47">
        <v>1995</v>
      </c>
      <c r="F62" s="43"/>
      <c r="G62" s="43"/>
      <c r="H62" s="43"/>
      <c r="I62" s="43"/>
      <c r="J62" s="9"/>
    </row>
    <row r="63" spans="1:10" ht="15.75" customHeight="1">
      <c r="A63" s="43" t="s">
        <v>3</v>
      </c>
      <c r="B63" s="68" t="s">
        <v>180</v>
      </c>
      <c r="C63" s="45">
        <v>52913.42</v>
      </c>
      <c r="D63" s="46"/>
      <c r="E63" s="47">
        <v>2008</v>
      </c>
      <c r="F63" s="43"/>
      <c r="G63" s="43"/>
      <c r="H63" s="43"/>
      <c r="I63" s="43"/>
      <c r="J63" s="9"/>
    </row>
    <row r="64" spans="1:10" ht="15.75" customHeight="1">
      <c r="A64" s="43" t="s">
        <v>4</v>
      </c>
      <c r="B64" s="68" t="s">
        <v>181</v>
      </c>
      <c r="C64" s="45">
        <v>685022.4</v>
      </c>
      <c r="D64" s="46"/>
      <c r="E64" s="47"/>
      <c r="F64" s="43"/>
      <c r="G64" s="43"/>
      <c r="H64" s="43"/>
      <c r="I64" s="43"/>
      <c r="J64" s="9"/>
    </row>
    <row r="65" spans="1:10" ht="15.75" customHeight="1" thickBot="1">
      <c r="A65" s="65" t="s">
        <v>5</v>
      </c>
      <c r="B65" s="61" t="s">
        <v>24</v>
      </c>
      <c r="C65" s="62">
        <v>29435.41</v>
      </c>
      <c r="D65" s="63"/>
      <c r="E65" s="64"/>
      <c r="F65" s="65"/>
      <c r="G65" s="65"/>
      <c r="H65" s="65"/>
      <c r="I65" s="65"/>
      <c r="J65" s="9"/>
    </row>
    <row r="66" spans="1:10" ht="15.75" customHeight="1" thickTop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.75" customHeight="1" thickBo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.75" customHeight="1" thickTop="1" thickBot="1">
      <c r="A68" s="3" t="s">
        <v>6</v>
      </c>
      <c r="B68" s="4" t="s">
        <v>74</v>
      </c>
      <c r="C68" s="11"/>
      <c r="D68" s="12"/>
      <c r="E68" s="13"/>
      <c r="F68" s="100" t="s">
        <v>16</v>
      </c>
      <c r="G68" s="100"/>
      <c r="H68" s="100"/>
      <c r="I68" s="100"/>
      <c r="J68" s="9"/>
    </row>
    <row r="69" spans="1:10" ht="60" customHeight="1" thickTop="1" thickBot="1">
      <c r="A69" s="37" t="s">
        <v>0</v>
      </c>
      <c r="B69" s="37" t="s">
        <v>17</v>
      </c>
      <c r="C69" s="5" t="s">
        <v>25</v>
      </c>
      <c r="D69" s="6" t="s">
        <v>18</v>
      </c>
      <c r="E69" s="7" t="s">
        <v>19</v>
      </c>
      <c r="F69" s="37" t="s">
        <v>20</v>
      </c>
      <c r="G69" s="37" t="s">
        <v>21</v>
      </c>
      <c r="H69" s="37" t="s">
        <v>22</v>
      </c>
      <c r="I69" s="8" t="s">
        <v>23</v>
      </c>
      <c r="J69" s="9"/>
    </row>
    <row r="70" spans="1:10" ht="15.75" customHeight="1" thickTop="1">
      <c r="A70" s="38" t="s">
        <v>1</v>
      </c>
      <c r="B70" s="66" t="s">
        <v>183</v>
      </c>
      <c r="C70" s="40">
        <f>D70*2500</f>
        <v>1557500</v>
      </c>
      <c r="D70" s="41">
        <v>623</v>
      </c>
      <c r="E70" s="42" t="s">
        <v>184</v>
      </c>
      <c r="F70" s="38" t="s">
        <v>115</v>
      </c>
      <c r="G70" s="38" t="s">
        <v>112</v>
      </c>
      <c r="H70" s="38" t="s">
        <v>119</v>
      </c>
      <c r="I70" s="38" t="s">
        <v>114</v>
      </c>
      <c r="J70" s="9"/>
    </row>
    <row r="71" spans="1:10" ht="15.75" customHeight="1" thickBot="1">
      <c r="A71" s="65" t="s">
        <v>2</v>
      </c>
      <c r="B71" s="61" t="s">
        <v>24</v>
      </c>
      <c r="C71" s="62">
        <v>113989.5</v>
      </c>
      <c r="D71" s="63"/>
      <c r="E71" s="64"/>
      <c r="F71" s="65"/>
      <c r="G71" s="65"/>
      <c r="H71" s="65"/>
      <c r="I71" s="65"/>
      <c r="J71" s="9"/>
    </row>
    <row r="72" spans="1:10" ht="15.75" customHeight="1" thickTop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.75" customHeight="1" thickBo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 customHeight="1" thickTop="1" thickBot="1">
      <c r="A74" s="3" t="s">
        <v>7</v>
      </c>
      <c r="B74" s="4" t="s">
        <v>79</v>
      </c>
      <c r="C74" s="11"/>
      <c r="D74" s="12"/>
      <c r="E74" s="13"/>
      <c r="F74" s="100" t="s">
        <v>16</v>
      </c>
      <c r="G74" s="100"/>
      <c r="H74" s="100"/>
      <c r="I74" s="100"/>
      <c r="J74" s="9"/>
    </row>
    <row r="75" spans="1:10" ht="60" customHeight="1" thickTop="1" thickBot="1">
      <c r="A75" s="37" t="s">
        <v>0</v>
      </c>
      <c r="B75" s="37" t="s">
        <v>17</v>
      </c>
      <c r="C75" s="5" t="s">
        <v>25</v>
      </c>
      <c r="D75" s="6" t="s">
        <v>18</v>
      </c>
      <c r="E75" s="7" t="s">
        <v>19</v>
      </c>
      <c r="F75" s="37" t="s">
        <v>20</v>
      </c>
      <c r="G75" s="37" t="s">
        <v>21</v>
      </c>
      <c r="H75" s="37" t="s">
        <v>22</v>
      </c>
      <c r="I75" s="8" t="s">
        <v>23</v>
      </c>
      <c r="J75" s="9"/>
    </row>
    <row r="76" spans="1:10" ht="15.75" customHeight="1" thickTop="1">
      <c r="A76" s="38" t="s">
        <v>1</v>
      </c>
      <c r="B76" s="66" t="s">
        <v>185</v>
      </c>
      <c r="C76" s="40">
        <v>3969520.68</v>
      </c>
      <c r="D76" s="41">
        <v>1485</v>
      </c>
      <c r="E76" s="42">
        <v>1996</v>
      </c>
      <c r="F76" s="38" t="s">
        <v>115</v>
      </c>
      <c r="G76" s="38" t="s">
        <v>187</v>
      </c>
      <c r="H76" s="38" t="s">
        <v>119</v>
      </c>
      <c r="I76" s="38" t="s">
        <v>114</v>
      </c>
      <c r="J76" s="9"/>
    </row>
    <row r="77" spans="1:10" ht="15.75" customHeight="1">
      <c r="A77" s="43" t="s">
        <v>2</v>
      </c>
      <c r="B77" s="68" t="s">
        <v>186</v>
      </c>
      <c r="C77" s="45">
        <v>5159577.3899999997</v>
      </c>
      <c r="D77" s="46">
        <v>1295.3599999999999</v>
      </c>
      <c r="E77" s="58">
        <v>2000</v>
      </c>
      <c r="F77" s="59" t="s">
        <v>111</v>
      </c>
      <c r="G77" s="59" t="s">
        <v>118</v>
      </c>
      <c r="H77" s="59" t="s">
        <v>119</v>
      </c>
      <c r="I77" s="59" t="s">
        <v>114</v>
      </c>
      <c r="J77" s="9"/>
    </row>
    <row r="78" spans="1:10" ht="15.75" customHeight="1">
      <c r="A78" s="43" t="s">
        <v>3</v>
      </c>
      <c r="B78" s="55" t="s">
        <v>467</v>
      </c>
      <c r="C78" s="56">
        <v>8444362.1899999995</v>
      </c>
      <c r="D78" s="57">
        <v>2937</v>
      </c>
      <c r="E78" s="47">
        <v>2001</v>
      </c>
      <c r="F78" s="43" t="s">
        <v>121</v>
      </c>
      <c r="G78" s="43" t="s">
        <v>118</v>
      </c>
      <c r="H78" s="43" t="s">
        <v>117</v>
      </c>
      <c r="I78" s="43" t="s">
        <v>116</v>
      </c>
      <c r="J78" s="9"/>
    </row>
    <row r="79" spans="1:10" ht="15.75" customHeight="1">
      <c r="A79" s="43" t="s">
        <v>4</v>
      </c>
      <c r="B79" s="55" t="s">
        <v>468</v>
      </c>
      <c r="C79" s="56">
        <v>8724451.7100000009</v>
      </c>
      <c r="D79" s="57">
        <v>3053</v>
      </c>
      <c r="E79" s="47">
        <v>2008</v>
      </c>
      <c r="F79" s="43" t="s">
        <v>121</v>
      </c>
      <c r="G79" s="43" t="s">
        <v>118</v>
      </c>
      <c r="H79" s="43" t="s">
        <v>117</v>
      </c>
      <c r="I79" s="43" t="s">
        <v>116</v>
      </c>
      <c r="J79" s="9"/>
    </row>
    <row r="80" spans="1:10" ht="15.75" customHeight="1" thickBot="1">
      <c r="A80" s="43" t="s">
        <v>5</v>
      </c>
      <c r="B80" s="61" t="s">
        <v>24</v>
      </c>
      <c r="C80" s="62">
        <f>728066.69+1446502.53</f>
        <v>2174569.2199999997</v>
      </c>
      <c r="D80" s="63"/>
      <c r="E80" s="64"/>
      <c r="F80" s="65"/>
      <c r="G80" s="65"/>
      <c r="H80" s="65"/>
      <c r="I80" s="65"/>
      <c r="J80" s="9"/>
    </row>
    <row r="81" spans="1:10" ht="15.75" customHeight="1" thickTop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.75" customHeight="1" thickBo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.75" customHeight="1" thickTop="1" thickBot="1">
      <c r="A83" s="3" t="s">
        <v>8</v>
      </c>
      <c r="B83" s="4" t="s">
        <v>80</v>
      </c>
      <c r="C83" s="11"/>
      <c r="D83" s="12"/>
      <c r="E83" s="13"/>
      <c r="F83" s="100" t="s">
        <v>16</v>
      </c>
      <c r="G83" s="100"/>
      <c r="H83" s="100"/>
      <c r="I83" s="100"/>
      <c r="J83" s="9"/>
    </row>
    <row r="84" spans="1:10" ht="60" customHeight="1" thickTop="1" thickBot="1">
      <c r="A84" s="37" t="s">
        <v>0</v>
      </c>
      <c r="B84" s="37" t="s">
        <v>17</v>
      </c>
      <c r="C84" s="5" t="s">
        <v>25</v>
      </c>
      <c r="D84" s="6" t="s">
        <v>18</v>
      </c>
      <c r="E84" s="7" t="s">
        <v>19</v>
      </c>
      <c r="F84" s="37" t="s">
        <v>20</v>
      </c>
      <c r="G84" s="37" t="s">
        <v>21</v>
      </c>
      <c r="H84" s="37" t="s">
        <v>22</v>
      </c>
      <c r="I84" s="8" t="s">
        <v>23</v>
      </c>
      <c r="J84" s="9"/>
    </row>
    <row r="85" spans="1:10" ht="15.75" customHeight="1" thickTop="1">
      <c r="A85" s="38" t="s">
        <v>1</v>
      </c>
      <c r="B85" s="66" t="s">
        <v>188</v>
      </c>
      <c r="C85" s="98">
        <v>3723154</v>
      </c>
      <c r="D85" s="41">
        <v>1076.4000000000001</v>
      </c>
      <c r="E85" s="42">
        <v>1967</v>
      </c>
      <c r="F85" s="38" t="s">
        <v>115</v>
      </c>
      <c r="G85" s="38" t="s">
        <v>173</v>
      </c>
      <c r="H85" s="38" t="s">
        <v>117</v>
      </c>
      <c r="I85" s="38" t="s">
        <v>116</v>
      </c>
      <c r="J85" s="9"/>
    </row>
    <row r="86" spans="1:10" ht="15.75" customHeight="1">
      <c r="A86" s="43" t="s">
        <v>2</v>
      </c>
      <c r="B86" s="68" t="s">
        <v>189</v>
      </c>
      <c r="C86" s="99"/>
      <c r="D86" s="46">
        <v>348.54</v>
      </c>
      <c r="E86" s="47">
        <v>1991</v>
      </c>
      <c r="F86" s="43" t="s">
        <v>115</v>
      </c>
      <c r="G86" s="43" t="s">
        <v>173</v>
      </c>
      <c r="H86" s="43" t="s">
        <v>113</v>
      </c>
      <c r="I86" s="43" t="s">
        <v>116</v>
      </c>
      <c r="J86" s="9"/>
    </row>
    <row r="87" spans="1:10" ht="15.75" customHeight="1" thickBot="1">
      <c r="A87" s="65" t="s">
        <v>3</v>
      </c>
      <c r="B87" s="61" t="s">
        <v>24</v>
      </c>
      <c r="C87" s="62">
        <v>547293.91</v>
      </c>
      <c r="D87" s="63"/>
      <c r="E87" s="64"/>
      <c r="F87" s="65"/>
      <c r="G87" s="65"/>
      <c r="H87" s="65"/>
      <c r="I87" s="65"/>
      <c r="J87" s="9"/>
    </row>
    <row r="88" spans="1:10" ht="15.75" customHeight="1" thickTop="1">
      <c r="A88" s="9"/>
      <c r="B88" s="9"/>
      <c r="C88" s="15"/>
      <c r="D88" s="9"/>
      <c r="E88" s="9"/>
      <c r="F88" s="9"/>
      <c r="G88" s="9"/>
      <c r="H88" s="9"/>
      <c r="I88" s="9"/>
      <c r="J88" s="9"/>
    </row>
    <row r="89" spans="1:10" ht="15.75" customHeight="1" thickBo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.75" customHeight="1" thickTop="1" thickBot="1">
      <c r="A90" s="3" t="s">
        <v>9</v>
      </c>
      <c r="B90" s="4" t="s">
        <v>75</v>
      </c>
      <c r="C90" s="11"/>
      <c r="D90" s="12"/>
      <c r="E90" s="13"/>
      <c r="F90" s="100" t="s">
        <v>16</v>
      </c>
      <c r="G90" s="100"/>
      <c r="H90" s="100"/>
      <c r="I90" s="100"/>
      <c r="J90" s="9"/>
    </row>
    <row r="91" spans="1:10" ht="60" customHeight="1" thickTop="1" thickBot="1">
      <c r="A91" s="37" t="s">
        <v>0</v>
      </c>
      <c r="B91" s="37" t="s">
        <v>17</v>
      </c>
      <c r="C91" s="5" t="s">
        <v>25</v>
      </c>
      <c r="D91" s="6" t="s">
        <v>18</v>
      </c>
      <c r="E91" s="7" t="s">
        <v>19</v>
      </c>
      <c r="F91" s="37" t="s">
        <v>20</v>
      </c>
      <c r="G91" s="37" t="s">
        <v>21</v>
      </c>
      <c r="H91" s="37" t="s">
        <v>22</v>
      </c>
      <c r="I91" s="8" t="s">
        <v>23</v>
      </c>
      <c r="J91" s="9"/>
    </row>
    <row r="92" spans="1:10" ht="15.75" customHeight="1" thickTop="1">
      <c r="A92" s="38" t="s">
        <v>1</v>
      </c>
      <c r="B92" s="66" t="s">
        <v>190</v>
      </c>
      <c r="C92" s="40">
        <f>D92*2500</f>
        <v>3599250</v>
      </c>
      <c r="D92" s="41">
        <v>1439.7</v>
      </c>
      <c r="E92" s="42">
        <v>1700</v>
      </c>
      <c r="F92" s="38" t="s">
        <v>111</v>
      </c>
      <c r="G92" s="38" t="s">
        <v>173</v>
      </c>
      <c r="H92" s="38" t="s">
        <v>119</v>
      </c>
      <c r="I92" s="38" t="s">
        <v>120</v>
      </c>
      <c r="J92" s="9"/>
    </row>
    <row r="93" spans="1:10" ht="15.75" customHeight="1">
      <c r="A93" s="69"/>
      <c r="B93" s="70" t="s">
        <v>469</v>
      </c>
      <c r="C93" s="71">
        <v>9300</v>
      </c>
      <c r="D93" s="72"/>
      <c r="E93" s="73"/>
      <c r="F93" s="69"/>
      <c r="G93" s="69"/>
      <c r="H93" s="69"/>
      <c r="I93" s="69"/>
      <c r="J93" s="9"/>
    </row>
    <row r="94" spans="1:10" ht="15.75" customHeight="1" thickBot="1">
      <c r="A94" s="65" t="s">
        <v>2</v>
      </c>
      <c r="B94" s="61" t="s">
        <v>24</v>
      </c>
      <c r="C94" s="62">
        <v>153100.73000000001</v>
      </c>
      <c r="D94" s="63"/>
      <c r="E94" s="64"/>
      <c r="F94" s="65"/>
      <c r="G94" s="65"/>
      <c r="H94" s="65"/>
      <c r="I94" s="65"/>
      <c r="J94" s="9"/>
    </row>
    <row r="95" spans="1:10" ht="15.75" customHeight="1" thickTop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.75" customHeight="1" thickBo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.75" customHeight="1" thickTop="1" thickBot="1">
      <c r="A97" s="3" t="s">
        <v>10</v>
      </c>
      <c r="B97" s="4" t="s">
        <v>76</v>
      </c>
      <c r="C97" s="11"/>
      <c r="D97" s="12"/>
      <c r="E97" s="13"/>
      <c r="F97" s="100" t="s">
        <v>16</v>
      </c>
      <c r="G97" s="100"/>
      <c r="H97" s="100"/>
      <c r="I97" s="100"/>
      <c r="J97" s="9"/>
    </row>
    <row r="98" spans="1:10" ht="60" customHeight="1" thickTop="1" thickBot="1">
      <c r="A98" s="37" t="s">
        <v>0</v>
      </c>
      <c r="B98" s="37" t="s">
        <v>17</v>
      </c>
      <c r="C98" s="5" t="s">
        <v>25</v>
      </c>
      <c r="D98" s="6" t="s">
        <v>18</v>
      </c>
      <c r="E98" s="7" t="s">
        <v>19</v>
      </c>
      <c r="F98" s="37" t="s">
        <v>20</v>
      </c>
      <c r="G98" s="37" t="s">
        <v>21</v>
      </c>
      <c r="H98" s="37" t="s">
        <v>22</v>
      </c>
      <c r="I98" s="8" t="s">
        <v>23</v>
      </c>
      <c r="J98" s="9"/>
    </row>
    <row r="99" spans="1:10" ht="15.75" customHeight="1" thickTop="1">
      <c r="A99" s="38" t="s">
        <v>1</v>
      </c>
      <c r="B99" s="66" t="s">
        <v>470</v>
      </c>
      <c r="C99" s="40">
        <v>2093834.82</v>
      </c>
      <c r="D99" s="41">
        <v>697.42</v>
      </c>
      <c r="E99" s="42">
        <v>1905</v>
      </c>
      <c r="F99" s="38" t="s">
        <v>115</v>
      </c>
      <c r="G99" s="67" t="s">
        <v>191</v>
      </c>
      <c r="H99" s="38" t="s">
        <v>119</v>
      </c>
      <c r="I99" s="38" t="s">
        <v>120</v>
      </c>
      <c r="J99" s="9"/>
    </row>
    <row r="100" spans="1:10" ht="15.75" customHeight="1">
      <c r="A100" s="74"/>
      <c r="B100" s="75" t="s">
        <v>471</v>
      </c>
      <c r="C100" s="76">
        <v>3346.13</v>
      </c>
      <c r="D100" s="77"/>
      <c r="E100" s="78"/>
      <c r="F100" s="74"/>
      <c r="G100" s="79"/>
      <c r="H100" s="74"/>
      <c r="I100" s="74"/>
      <c r="J100" s="9"/>
    </row>
    <row r="101" spans="1:10" ht="15.75" customHeight="1">
      <c r="A101" s="43" t="s">
        <v>2</v>
      </c>
      <c r="B101" s="68" t="s">
        <v>472</v>
      </c>
      <c r="C101" s="45">
        <v>49995</v>
      </c>
      <c r="D101" s="46">
        <v>60</v>
      </c>
      <c r="E101" s="47">
        <v>1905</v>
      </c>
      <c r="F101" s="43" t="s">
        <v>115</v>
      </c>
      <c r="G101" s="43" t="s">
        <v>112</v>
      </c>
      <c r="H101" s="43" t="s">
        <v>119</v>
      </c>
      <c r="I101" s="43" t="s">
        <v>120</v>
      </c>
      <c r="J101" s="9"/>
    </row>
    <row r="102" spans="1:10" ht="15.75" customHeight="1" thickBot="1">
      <c r="A102" s="65" t="s">
        <v>3</v>
      </c>
      <c r="B102" s="61" t="s">
        <v>24</v>
      </c>
      <c r="C102" s="62">
        <v>252348.53</v>
      </c>
      <c r="D102" s="63"/>
      <c r="E102" s="64"/>
      <c r="F102" s="65"/>
      <c r="G102" s="65"/>
      <c r="H102" s="65"/>
      <c r="I102" s="65"/>
      <c r="J102" s="9"/>
    </row>
    <row r="103" spans="1:10" ht="15.75" customHeight="1" thickTop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.75" customHeight="1" thickBo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.75" customHeight="1" thickTop="1" thickBot="1">
      <c r="A105" s="3" t="s">
        <v>11</v>
      </c>
      <c r="B105" s="4" t="s">
        <v>78</v>
      </c>
      <c r="C105" s="11"/>
      <c r="D105" s="12"/>
      <c r="E105" s="13"/>
      <c r="F105" s="100" t="s">
        <v>16</v>
      </c>
      <c r="G105" s="100"/>
      <c r="H105" s="100"/>
      <c r="I105" s="100"/>
      <c r="J105" s="9"/>
    </row>
    <row r="106" spans="1:10" ht="60" customHeight="1" thickTop="1" thickBot="1">
      <c r="A106" s="37" t="s">
        <v>0</v>
      </c>
      <c r="B106" s="37" t="s">
        <v>17</v>
      </c>
      <c r="C106" s="5" t="s">
        <v>25</v>
      </c>
      <c r="D106" s="6" t="s">
        <v>18</v>
      </c>
      <c r="E106" s="7" t="s">
        <v>19</v>
      </c>
      <c r="F106" s="37" t="s">
        <v>20</v>
      </c>
      <c r="G106" s="37" t="s">
        <v>21</v>
      </c>
      <c r="H106" s="37" t="s">
        <v>22</v>
      </c>
      <c r="I106" s="8" t="s">
        <v>23</v>
      </c>
      <c r="J106" s="9"/>
    </row>
    <row r="107" spans="1:10" ht="15.75" customHeight="1" thickTop="1">
      <c r="A107" s="38" t="s">
        <v>1</v>
      </c>
      <c r="B107" s="66" t="s">
        <v>193</v>
      </c>
      <c r="C107" s="40">
        <f>D107*2500</f>
        <v>1165000</v>
      </c>
      <c r="D107" s="41">
        <v>466</v>
      </c>
      <c r="E107" s="42" t="s">
        <v>290</v>
      </c>
      <c r="F107" s="38" t="s">
        <v>115</v>
      </c>
      <c r="G107" s="38" t="s">
        <v>173</v>
      </c>
      <c r="H107" s="38" t="s">
        <v>119</v>
      </c>
      <c r="I107" s="38" t="s">
        <v>120</v>
      </c>
      <c r="J107" s="9"/>
    </row>
    <row r="108" spans="1:10" ht="15.75" customHeight="1">
      <c r="A108" s="43" t="s">
        <v>2</v>
      </c>
      <c r="B108" s="68" t="s">
        <v>192</v>
      </c>
      <c r="C108" s="45">
        <f>D108*2500</f>
        <v>2010000</v>
      </c>
      <c r="D108" s="46">
        <v>804</v>
      </c>
      <c r="E108" s="47" t="s">
        <v>290</v>
      </c>
      <c r="F108" s="43" t="s">
        <v>115</v>
      </c>
      <c r="G108" s="43" t="s">
        <v>173</v>
      </c>
      <c r="H108" s="43" t="s">
        <v>117</v>
      </c>
      <c r="I108" s="43" t="s">
        <v>116</v>
      </c>
      <c r="J108" s="9"/>
    </row>
    <row r="109" spans="1:10" ht="15.75" customHeight="1">
      <c r="A109" s="43" t="s">
        <v>3</v>
      </c>
      <c r="B109" s="68" t="s">
        <v>289</v>
      </c>
      <c r="C109" s="45">
        <v>55106.850000000006</v>
      </c>
      <c r="D109" s="46"/>
      <c r="E109" s="47"/>
      <c r="F109" s="43"/>
      <c r="G109" s="43"/>
      <c r="H109" s="43"/>
      <c r="I109" s="43"/>
      <c r="J109" s="9"/>
    </row>
    <row r="110" spans="1:10" ht="15.75" customHeight="1" thickBot="1">
      <c r="A110" s="65" t="s">
        <v>4</v>
      </c>
      <c r="B110" s="61" t="s">
        <v>24</v>
      </c>
      <c r="C110" s="62">
        <v>397766.75</v>
      </c>
      <c r="D110" s="63"/>
      <c r="E110" s="64"/>
      <c r="F110" s="65"/>
      <c r="G110" s="65"/>
      <c r="H110" s="65"/>
      <c r="I110" s="65"/>
      <c r="J110" s="9"/>
    </row>
    <row r="111" spans="1:10" ht="15.75" customHeight="1" thickTop="1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5.75" customHeight="1" thickBot="1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5.75" customHeight="1" thickTop="1" thickBot="1">
      <c r="A113" s="3" t="s">
        <v>12</v>
      </c>
      <c r="B113" s="4" t="s">
        <v>77</v>
      </c>
      <c r="C113" s="11"/>
      <c r="D113" s="12"/>
      <c r="E113" s="13"/>
      <c r="F113" s="100" t="s">
        <v>16</v>
      </c>
      <c r="G113" s="100"/>
      <c r="H113" s="100"/>
      <c r="I113" s="100"/>
      <c r="J113" s="9"/>
    </row>
    <row r="114" spans="1:10" ht="60" customHeight="1" thickTop="1" thickBot="1">
      <c r="A114" s="37" t="s">
        <v>0</v>
      </c>
      <c r="B114" s="37" t="s">
        <v>17</v>
      </c>
      <c r="C114" s="5" t="s">
        <v>25</v>
      </c>
      <c r="D114" s="6" t="s">
        <v>18</v>
      </c>
      <c r="E114" s="7" t="s">
        <v>19</v>
      </c>
      <c r="F114" s="37" t="s">
        <v>20</v>
      </c>
      <c r="G114" s="37" t="s">
        <v>21</v>
      </c>
      <c r="H114" s="37" t="s">
        <v>22</v>
      </c>
      <c r="I114" s="8" t="s">
        <v>23</v>
      </c>
      <c r="J114" s="9"/>
    </row>
    <row r="115" spans="1:10" ht="39" thickTop="1">
      <c r="A115" s="43" t="s">
        <v>1</v>
      </c>
      <c r="B115" s="68" t="s">
        <v>195</v>
      </c>
      <c r="C115" s="45">
        <f>D115*1500</f>
        <v>57929.999999999993</v>
      </c>
      <c r="D115" s="46">
        <v>38.619999999999997</v>
      </c>
      <c r="E115" s="49" t="s">
        <v>301</v>
      </c>
      <c r="F115" s="50" t="s">
        <v>299</v>
      </c>
      <c r="G115" s="43" t="s">
        <v>300</v>
      </c>
      <c r="H115" s="43" t="s">
        <v>300</v>
      </c>
      <c r="I115" s="43" t="s">
        <v>116</v>
      </c>
      <c r="J115" s="9"/>
    </row>
    <row r="116" spans="1:10" ht="38.25">
      <c r="A116" s="43" t="s">
        <v>2</v>
      </c>
      <c r="B116" s="68" t="s">
        <v>196</v>
      </c>
      <c r="C116" s="45">
        <f t="shared" ref="C116:C123" si="1">D116*1500</f>
        <v>245535</v>
      </c>
      <c r="D116" s="46">
        <v>163.69</v>
      </c>
      <c r="E116" s="49" t="s">
        <v>301</v>
      </c>
      <c r="F116" s="50" t="s">
        <v>299</v>
      </c>
      <c r="G116" s="43" t="s">
        <v>300</v>
      </c>
      <c r="H116" s="43" t="s">
        <v>300</v>
      </c>
      <c r="I116" s="43" t="s">
        <v>116</v>
      </c>
      <c r="J116" s="9"/>
    </row>
    <row r="117" spans="1:10" ht="38.25">
      <c r="A117" s="43" t="s">
        <v>3</v>
      </c>
      <c r="B117" s="68" t="s">
        <v>197</v>
      </c>
      <c r="C117" s="45">
        <f>D117*1000</f>
        <v>375000</v>
      </c>
      <c r="D117" s="46">
        <v>375</v>
      </c>
      <c r="E117" s="49" t="s">
        <v>301</v>
      </c>
      <c r="F117" s="50" t="s">
        <v>299</v>
      </c>
      <c r="G117" s="43" t="s">
        <v>300</v>
      </c>
      <c r="H117" s="43" t="s">
        <v>300</v>
      </c>
      <c r="I117" s="43" t="s">
        <v>116</v>
      </c>
      <c r="J117" s="9"/>
    </row>
    <row r="118" spans="1:10" ht="38.25">
      <c r="A118" s="43" t="s">
        <v>4</v>
      </c>
      <c r="B118" s="68" t="s">
        <v>198</v>
      </c>
      <c r="C118" s="45">
        <v>1830125.17</v>
      </c>
      <c r="D118" s="46">
        <v>427.02</v>
      </c>
      <c r="E118" s="49" t="s">
        <v>301</v>
      </c>
      <c r="F118" s="50" t="s">
        <v>299</v>
      </c>
      <c r="G118" s="43" t="s">
        <v>300</v>
      </c>
      <c r="H118" s="43" t="s">
        <v>300</v>
      </c>
      <c r="I118" s="43" t="s">
        <v>116</v>
      </c>
      <c r="J118" s="9"/>
    </row>
    <row r="119" spans="1:10" ht="38.25">
      <c r="A119" s="43" t="s">
        <v>5</v>
      </c>
      <c r="B119" s="68" t="s">
        <v>302</v>
      </c>
      <c r="C119" s="45">
        <f t="shared" si="1"/>
        <v>75000</v>
      </c>
      <c r="D119" s="46">
        <v>50</v>
      </c>
      <c r="E119" s="49">
        <v>1997</v>
      </c>
      <c r="F119" s="50" t="s">
        <v>299</v>
      </c>
      <c r="G119" s="43" t="s">
        <v>300</v>
      </c>
      <c r="H119" s="43" t="s">
        <v>300</v>
      </c>
      <c r="I119" s="43" t="s">
        <v>116</v>
      </c>
      <c r="J119" s="9"/>
    </row>
    <row r="120" spans="1:10" ht="38.25">
      <c r="A120" s="43" t="s">
        <v>6</v>
      </c>
      <c r="B120" s="68" t="s">
        <v>199</v>
      </c>
      <c r="C120" s="45">
        <f t="shared" si="1"/>
        <v>57929.999999999993</v>
      </c>
      <c r="D120" s="46">
        <v>38.619999999999997</v>
      </c>
      <c r="E120" s="49" t="s">
        <v>301</v>
      </c>
      <c r="F120" s="50" t="s">
        <v>299</v>
      </c>
      <c r="G120" s="43" t="s">
        <v>300</v>
      </c>
      <c r="H120" s="43" t="s">
        <v>300</v>
      </c>
      <c r="I120" s="43" t="s">
        <v>116</v>
      </c>
      <c r="J120" s="9"/>
    </row>
    <row r="121" spans="1:10">
      <c r="A121" s="43" t="s">
        <v>7</v>
      </c>
      <c r="B121" s="68" t="s">
        <v>200</v>
      </c>
      <c r="C121" s="45">
        <f t="shared" si="1"/>
        <v>107700</v>
      </c>
      <c r="D121" s="46">
        <v>71.8</v>
      </c>
      <c r="E121" s="49">
        <v>2011</v>
      </c>
      <c r="F121" s="50" t="s">
        <v>303</v>
      </c>
      <c r="G121" s="43" t="s">
        <v>119</v>
      </c>
      <c r="H121" s="43" t="s">
        <v>304</v>
      </c>
      <c r="I121" s="43" t="s">
        <v>114</v>
      </c>
      <c r="J121" s="9"/>
    </row>
    <row r="122" spans="1:10">
      <c r="A122" s="43" t="s">
        <v>8</v>
      </c>
      <c r="B122" s="68" t="s">
        <v>201</v>
      </c>
      <c r="C122" s="45">
        <v>246508.06</v>
      </c>
      <c r="D122" s="46">
        <v>55</v>
      </c>
      <c r="E122" s="49">
        <v>2011</v>
      </c>
      <c r="F122" s="50" t="s">
        <v>303</v>
      </c>
      <c r="G122" s="43" t="s">
        <v>167</v>
      </c>
      <c r="H122" s="43" t="s">
        <v>114</v>
      </c>
      <c r="I122" s="43" t="s">
        <v>114</v>
      </c>
      <c r="J122" s="9"/>
    </row>
    <row r="123" spans="1:10" ht="25.5">
      <c r="A123" s="43" t="s">
        <v>9</v>
      </c>
      <c r="B123" s="68" t="s">
        <v>202</v>
      </c>
      <c r="C123" s="45">
        <f t="shared" si="1"/>
        <v>107700</v>
      </c>
      <c r="D123" s="46">
        <v>71.8</v>
      </c>
      <c r="E123" s="49">
        <v>1980</v>
      </c>
      <c r="F123" s="50" t="s">
        <v>305</v>
      </c>
      <c r="G123" s="43" t="s">
        <v>119</v>
      </c>
      <c r="H123" s="43" t="s">
        <v>114</v>
      </c>
      <c r="I123" s="43" t="s">
        <v>114</v>
      </c>
      <c r="J123" s="9"/>
    </row>
    <row r="124" spans="1:10" ht="38.25">
      <c r="A124" s="43" t="s">
        <v>10</v>
      </c>
      <c r="B124" s="68" t="s">
        <v>203</v>
      </c>
      <c r="C124" s="45">
        <v>10304</v>
      </c>
      <c r="D124" s="46" t="s">
        <v>64</v>
      </c>
      <c r="E124" s="49" t="s">
        <v>301</v>
      </c>
      <c r="F124" s="50" t="s">
        <v>299</v>
      </c>
      <c r="G124" s="43" t="s">
        <v>300</v>
      </c>
      <c r="H124" s="43" t="s">
        <v>300</v>
      </c>
      <c r="I124" s="43" t="s">
        <v>116</v>
      </c>
      <c r="J124" s="9"/>
    </row>
    <row r="125" spans="1:10">
      <c r="A125" s="43" t="s">
        <v>11</v>
      </c>
      <c r="B125" s="68" t="s">
        <v>205</v>
      </c>
      <c r="C125" s="45">
        <v>181780</v>
      </c>
      <c r="D125" s="46" t="s">
        <v>64</v>
      </c>
      <c r="E125" s="49">
        <v>2011</v>
      </c>
      <c r="F125" s="43" t="s">
        <v>167</v>
      </c>
      <c r="G125" s="43" t="s">
        <v>167</v>
      </c>
      <c r="H125" s="43" t="s">
        <v>167</v>
      </c>
      <c r="I125" s="43" t="s">
        <v>167</v>
      </c>
      <c r="J125" s="9"/>
    </row>
    <row r="126" spans="1:10">
      <c r="A126" s="43" t="s">
        <v>12</v>
      </c>
      <c r="B126" s="68" t="s">
        <v>206</v>
      </c>
      <c r="C126" s="45">
        <v>482014.64</v>
      </c>
      <c r="D126" s="46">
        <v>71.8</v>
      </c>
      <c r="E126" s="49">
        <v>1992</v>
      </c>
      <c r="F126" s="43" t="s">
        <v>306</v>
      </c>
      <c r="G126" s="43" t="s">
        <v>121</v>
      </c>
      <c r="H126" s="43" t="s">
        <v>121</v>
      </c>
      <c r="I126" s="43" t="s">
        <v>114</v>
      </c>
      <c r="J126" s="9"/>
    </row>
    <row r="127" spans="1:10">
      <c r="A127" s="43" t="s">
        <v>13</v>
      </c>
      <c r="B127" s="68" t="s">
        <v>207</v>
      </c>
      <c r="C127" s="45">
        <v>266097</v>
      </c>
      <c r="D127" s="46">
        <v>65.2</v>
      </c>
      <c r="E127" s="49">
        <v>1996</v>
      </c>
      <c r="F127" s="43" t="s">
        <v>115</v>
      </c>
      <c r="G127" s="43" t="s">
        <v>121</v>
      </c>
      <c r="H127" s="43" t="s">
        <v>121</v>
      </c>
      <c r="I127" s="43" t="s">
        <v>114</v>
      </c>
      <c r="J127" s="9"/>
    </row>
    <row r="128" spans="1:10">
      <c r="A128" s="43" t="s">
        <v>31</v>
      </c>
      <c r="B128" s="68" t="s">
        <v>208</v>
      </c>
      <c r="C128" s="45">
        <f t="shared" ref="C128:C130" si="2">D128*2500</f>
        <v>301125</v>
      </c>
      <c r="D128" s="46">
        <v>120.45</v>
      </c>
      <c r="E128" s="49">
        <v>1990</v>
      </c>
      <c r="F128" s="43" t="s">
        <v>115</v>
      </c>
      <c r="G128" s="43" t="s">
        <v>307</v>
      </c>
      <c r="H128" s="43" t="s">
        <v>119</v>
      </c>
      <c r="I128" s="43" t="s">
        <v>114</v>
      </c>
      <c r="J128" s="9"/>
    </row>
    <row r="129" spans="1:10">
      <c r="A129" s="43" t="s">
        <v>32</v>
      </c>
      <c r="B129" s="68" t="s">
        <v>209</v>
      </c>
      <c r="C129" s="45">
        <f t="shared" si="2"/>
        <v>194800</v>
      </c>
      <c r="D129" s="46">
        <v>77.92</v>
      </c>
      <c r="E129" s="49">
        <v>1993</v>
      </c>
      <c r="F129" s="43" t="s">
        <v>115</v>
      </c>
      <c r="G129" s="43" t="s">
        <v>307</v>
      </c>
      <c r="H129" s="43" t="s">
        <v>119</v>
      </c>
      <c r="I129" s="43" t="s">
        <v>114</v>
      </c>
      <c r="J129" s="9"/>
    </row>
    <row r="130" spans="1:10">
      <c r="A130" s="43" t="s">
        <v>37</v>
      </c>
      <c r="B130" s="68" t="s">
        <v>210</v>
      </c>
      <c r="C130" s="45">
        <f t="shared" si="2"/>
        <v>772750</v>
      </c>
      <c r="D130" s="46">
        <v>309.10000000000002</v>
      </c>
      <c r="E130" s="49">
        <v>1993</v>
      </c>
      <c r="F130" s="43" t="s">
        <v>115</v>
      </c>
      <c r="G130" s="43" t="s">
        <v>307</v>
      </c>
      <c r="H130" s="43" t="s">
        <v>119</v>
      </c>
      <c r="I130" s="43" t="s">
        <v>114</v>
      </c>
      <c r="J130" s="9"/>
    </row>
    <row r="131" spans="1:10">
      <c r="A131" s="43" t="s">
        <v>38</v>
      </c>
      <c r="B131" s="68" t="s">
        <v>211</v>
      </c>
      <c r="C131" s="45">
        <v>709815.33</v>
      </c>
      <c r="D131" s="46">
        <v>246.26</v>
      </c>
      <c r="E131" s="49">
        <v>2011</v>
      </c>
      <c r="F131" s="43" t="s">
        <v>115</v>
      </c>
      <c r="G131" s="43" t="s">
        <v>171</v>
      </c>
      <c r="H131" s="43" t="s">
        <v>171</v>
      </c>
      <c r="I131" s="43" t="s">
        <v>120</v>
      </c>
      <c r="J131" s="9"/>
    </row>
    <row r="132" spans="1:10" ht="15.75" thickBot="1">
      <c r="A132" s="43" t="s">
        <v>39</v>
      </c>
      <c r="B132" s="68" t="s">
        <v>212</v>
      </c>
      <c r="C132" s="45">
        <v>278771.68</v>
      </c>
      <c r="D132" s="46">
        <v>50</v>
      </c>
      <c r="E132" s="49">
        <v>2000</v>
      </c>
      <c r="F132" s="43" t="s">
        <v>115</v>
      </c>
      <c r="G132" s="43" t="s">
        <v>121</v>
      </c>
      <c r="H132" s="43" t="s">
        <v>121</v>
      </c>
      <c r="I132" s="43" t="s">
        <v>116</v>
      </c>
      <c r="J132" s="9"/>
    </row>
    <row r="133" spans="1:10" ht="15.75" thickTop="1">
      <c r="A133" s="43" t="s">
        <v>42</v>
      </c>
      <c r="B133" s="68" t="s">
        <v>375</v>
      </c>
      <c r="C133" s="45">
        <f>D133*2800</f>
        <v>370356</v>
      </c>
      <c r="D133" s="46">
        <v>132.27000000000001</v>
      </c>
      <c r="E133" s="49">
        <v>1900</v>
      </c>
      <c r="F133" s="43" t="s">
        <v>115</v>
      </c>
      <c r="G133" s="43" t="s">
        <v>64</v>
      </c>
      <c r="H133" s="43" t="s">
        <v>64</v>
      </c>
      <c r="I133" s="80" t="s">
        <v>120</v>
      </c>
      <c r="J133" s="66" t="s">
        <v>372</v>
      </c>
    </row>
    <row r="134" spans="1:10">
      <c r="A134" s="43" t="s">
        <v>43</v>
      </c>
      <c r="B134" s="68" t="s">
        <v>373</v>
      </c>
      <c r="C134" s="45">
        <f t="shared" ref="C134:C157" si="3">D134*2800</f>
        <v>573692</v>
      </c>
      <c r="D134" s="46">
        <v>204.89</v>
      </c>
      <c r="E134" s="49">
        <v>1906</v>
      </c>
      <c r="F134" s="43" t="s">
        <v>115</v>
      </c>
      <c r="G134" s="43" t="s">
        <v>64</v>
      </c>
      <c r="H134" s="43" t="s">
        <v>64</v>
      </c>
      <c r="I134" s="80" t="s">
        <v>120</v>
      </c>
      <c r="J134" s="68" t="s">
        <v>374</v>
      </c>
    </row>
    <row r="135" spans="1:10">
      <c r="A135" s="43" t="s">
        <v>44</v>
      </c>
      <c r="B135" s="81" t="s">
        <v>410</v>
      </c>
      <c r="C135" s="45">
        <f t="shared" si="3"/>
        <v>443604</v>
      </c>
      <c r="D135" s="82">
        <v>158.43</v>
      </c>
      <c r="E135" s="82" t="s">
        <v>428</v>
      </c>
      <c r="F135" s="43" t="s">
        <v>115</v>
      </c>
      <c r="G135" s="43" t="s">
        <v>64</v>
      </c>
      <c r="H135" s="43" t="s">
        <v>64</v>
      </c>
      <c r="I135" s="80" t="s">
        <v>120</v>
      </c>
      <c r="J135" s="83" t="s">
        <v>389</v>
      </c>
    </row>
    <row r="136" spans="1:10">
      <c r="A136" s="43" t="s">
        <v>45</v>
      </c>
      <c r="B136" s="81" t="s">
        <v>411</v>
      </c>
      <c r="C136" s="45">
        <f t="shared" si="3"/>
        <v>305508</v>
      </c>
      <c r="D136" s="82">
        <v>109.11</v>
      </c>
      <c r="E136" s="82" t="s">
        <v>429</v>
      </c>
      <c r="F136" s="43" t="s">
        <v>115</v>
      </c>
      <c r="G136" s="43" t="s">
        <v>64</v>
      </c>
      <c r="H136" s="43" t="s">
        <v>64</v>
      </c>
      <c r="I136" s="80" t="s">
        <v>120</v>
      </c>
      <c r="J136" s="83" t="s">
        <v>389</v>
      </c>
    </row>
    <row r="137" spans="1:10">
      <c r="A137" s="43" t="s">
        <v>46</v>
      </c>
      <c r="B137" s="81" t="s">
        <v>412</v>
      </c>
      <c r="C137" s="45">
        <f t="shared" si="3"/>
        <v>296660</v>
      </c>
      <c r="D137" s="82">
        <v>105.95</v>
      </c>
      <c r="E137" s="82" t="s">
        <v>430</v>
      </c>
      <c r="F137" s="43" t="s">
        <v>115</v>
      </c>
      <c r="G137" s="43" t="s">
        <v>64</v>
      </c>
      <c r="H137" s="43" t="s">
        <v>64</v>
      </c>
      <c r="I137" s="80" t="s">
        <v>120</v>
      </c>
      <c r="J137" s="83" t="s">
        <v>389</v>
      </c>
    </row>
    <row r="138" spans="1:10">
      <c r="A138" s="43" t="s">
        <v>47</v>
      </c>
      <c r="B138" s="81" t="s">
        <v>413</v>
      </c>
      <c r="C138" s="45">
        <f t="shared" si="3"/>
        <v>767788</v>
      </c>
      <c r="D138" s="82">
        <v>274.20999999999998</v>
      </c>
      <c r="E138" s="82" t="s">
        <v>431</v>
      </c>
      <c r="F138" s="43" t="s">
        <v>115</v>
      </c>
      <c r="G138" s="43" t="s">
        <v>64</v>
      </c>
      <c r="H138" s="43" t="s">
        <v>64</v>
      </c>
      <c r="I138" s="80" t="s">
        <v>116</v>
      </c>
      <c r="J138" s="83" t="s">
        <v>390</v>
      </c>
    </row>
    <row r="139" spans="1:10">
      <c r="A139" s="43" t="s">
        <v>48</v>
      </c>
      <c r="B139" s="81" t="s">
        <v>414</v>
      </c>
      <c r="C139" s="45">
        <f t="shared" si="3"/>
        <v>391468</v>
      </c>
      <c r="D139" s="82">
        <v>139.81</v>
      </c>
      <c r="E139" s="82" t="s">
        <v>432</v>
      </c>
      <c r="F139" s="43" t="s">
        <v>115</v>
      </c>
      <c r="G139" s="43" t="s">
        <v>64</v>
      </c>
      <c r="H139" s="43" t="s">
        <v>64</v>
      </c>
      <c r="I139" s="80" t="s">
        <v>120</v>
      </c>
      <c r="J139" s="83" t="s">
        <v>391</v>
      </c>
    </row>
    <row r="140" spans="1:10">
      <c r="A140" s="43" t="s">
        <v>49</v>
      </c>
      <c r="B140" s="81" t="s">
        <v>415</v>
      </c>
      <c r="C140" s="45">
        <f t="shared" si="3"/>
        <v>153048</v>
      </c>
      <c r="D140" s="82">
        <v>54.66</v>
      </c>
      <c r="E140" s="82" t="s">
        <v>430</v>
      </c>
      <c r="F140" s="43" t="s">
        <v>115</v>
      </c>
      <c r="G140" s="43" t="s">
        <v>479</v>
      </c>
      <c r="H140" s="43" t="s">
        <v>64</v>
      </c>
      <c r="I140" s="80" t="s">
        <v>120</v>
      </c>
      <c r="J140" s="83" t="s">
        <v>392</v>
      </c>
    </row>
    <row r="141" spans="1:10">
      <c r="A141" s="43" t="s">
        <v>51</v>
      </c>
      <c r="B141" s="81" t="s">
        <v>416</v>
      </c>
      <c r="C141" s="45">
        <f t="shared" si="3"/>
        <v>718648.00000000012</v>
      </c>
      <c r="D141" s="82">
        <v>256.66000000000003</v>
      </c>
      <c r="E141" s="82" t="s">
        <v>433</v>
      </c>
      <c r="F141" s="43" t="s">
        <v>115</v>
      </c>
      <c r="G141" s="43" t="s">
        <v>64</v>
      </c>
      <c r="H141" s="43" t="s">
        <v>64</v>
      </c>
      <c r="I141" s="80" t="s">
        <v>116</v>
      </c>
      <c r="J141" s="83" t="s">
        <v>393</v>
      </c>
    </row>
    <row r="142" spans="1:10">
      <c r="A142" s="43" t="s">
        <v>53</v>
      </c>
      <c r="B142" s="81" t="s">
        <v>417</v>
      </c>
      <c r="C142" s="45">
        <f t="shared" si="3"/>
        <v>272972</v>
      </c>
      <c r="D142" s="82">
        <v>97.49</v>
      </c>
      <c r="E142" s="82" t="s">
        <v>434</v>
      </c>
      <c r="F142" s="43" t="s">
        <v>115</v>
      </c>
      <c r="G142" s="43" t="s">
        <v>64</v>
      </c>
      <c r="H142" s="43" t="s">
        <v>64</v>
      </c>
      <c r="I142" s="80" t="s">
        <v>116</v>
      </c>
      <c r="J142" s="83" t="s">
        <v>394</v>
      </c>
    </row>
    <row r="143" spans="1:10">
      <c r="A143" s="43" t="s">
        <v>54</v>
      </c>
      <c r="B143" s="81" t="s">
        <v>418</v>
      </c>
      <c r="C143" s="45">
        <f t="shared" si="3"/>
        <v>635964</v>
      </c>
      <c r="D143" s="82">
        <v>227.13</v>
      </c>
      <c r="E143" s="82" t="s">
        <v>435</v>
      </c>
      <c r="F143" s="43" t="s">
        <v>115</v>
      </c>
      <c r="G143" s="43" t="s">
        <v>64</v>
      </c>
      <c r="H143" s="43" t="s">
        <v>64</v>
      </c>
      <c r="I143" s="80" t="s">
        <v>116</v>
      </c>
      <c r="J143" s="83" t="s">
        <v>395</v>
      </c>
    </row>
    <row r="144" spans="1:10">
      <c r="A144" s="43" t="s">
        <v>55</v>
      </c>
      <c r="B144" s="81" t="s">
        <v>419</v>
      </c>
      <c r="C144" s="45">
        <f t="shared" si="3"/>
        <v>601580</v>
      </c>
      <c r="D144" s="82">
        <v>214.85</v>
      </c>
      <c r="E144" s="82" t="s">
        <v>435</v>
      </c>
      <c r="F144" s="43" t="s">
        <v>115</v>
      </c>
      <c r="G144" s="43" t="s">
        <v>64</v>
      </c>
      <c r="H144" s="43" t="s">
        <v>64</v>
      </c>
      <c r="I144" s="80" t="s">
        <v>120</v>
      </c>
      <c r="J144" s="83" t="s">
        <v>396</v>
      </c>
    </row>
    <row r="145" spans="1:10">
      <c r="A145" s="43" t="s">
        <v>226</v>
      </c>
      <c r="B145" s="81" t="s">
        <v>420</v>
      </c>
      <c r="C145" s="45">
        <f t="shared" si="3"/>
        <v>755804</v>
      </c>
      <c r="D145" s="82">
        <v>269.93</v>
      </c>
      <c r="E145" s="82" t="s">
        <v>430</v>
      </c>
      <c r="F145" s="43" t="s">
        <v>115</v>
      </c>
      <c r="G145" s="43" t="s">
        <v>64</v>
      </c>
      <c r="H145" s="43" t="s">
        <v>64</v>
      </c>
      <c r="I145" s="80" t="s">
        <v>120</v>
      </c>
      <c r="J145" s="83" t="s">
        <v>397</v>
      </c>
    </row>
    <row r="146" spans="1:10" ht="22.5">
      <c r="A146" s="43" t="s">
        <v>228</v>
      </c>
      <c r="B146" s="81" t="s">
        <v>421</v>
      </c>
      <c r="C146" s="45">
        <f t="shared" si="3"/>
        <v>1687364</v>
      </c>
      <c r="D146" s="82">
        <v>602.63</v>
      </c>
      <c r="E146" s="82" t="s">
        <v>430</v>
      </c>
      <c r="F146" s="43" t="s">
        <v>115</v>
      </c>
      <c r="G146" s="43" t="s">
        <v>64</v>
      </c>
      <c r="H146" s="43" t="s">
        <v>64</v>
      </c>
      <c r="I146" s="80" t="s">
        <v>120</v>
      </c>
      <c r="J146" s="83" t="s">
        <v>398</v>
      </c>
    </row>
    <row r="147" spans="1:10" ht="22.5">
      <c r="A147" s="43" t="s">
        <v>229</v>
      </c>
      <c r="B147" s="84" t="s">
        <v>422</v>
      </c>
      <c r="C147" s="45">
        <f t="shared" si="3"/>
        <v>866880.00000000012</v>
      </c>
      <c r="D147" s="82">
        <v>309.60000000000002</v>
      </c>
      <c r="E147" s="82" t="s">
        <v>430</v>
      </c>
      <c r="F147" s="43" t="s">
        <v>115</v>
      </c>
      <c r="G147" s="43" t="s">
        <v>64</v>
      </c>
      <c r="H147" s="43" t="s">
        <v>64</v>
      </c>
      <c r="I147" s="80" t="s">
        <v>120</v>
      </c>
      <c r="J147" s="83" t="s">
        <v>399</v>
      </c>
    </row>
    <row r="148" spans="1:10">
      <c r="A148" s="43" t="s">
        <v>376</v>
      </c>
      <c r="B148" s="81" t="s">
        <v>423</v>
      </c>
      <c r="C148" s="45">
        <f t="shared" si="3"/>
        <v>1132908</v>
      </c>
      <c r="D148" s="82">
        <v>404.61</v>
      </c>
      <c r="E148" s="82" t="s">
        <v>436</v>
      </c>
      <c r="F148" s="43" t="s">
        <v>115</v>
      </c>
      <c r="G148" s="43" t="s">
        <v>64</v>
      </c>
      <c r="H148" s="43" t="s">
        <v>64</v>
      </c>
      <c r="I148" s="80" t="s">
        <v>116</v>
      </c>
      <c r="J148" s="83" t="s">
        <v>400</v>
      </c>
    </row>
    <row r="149" spans="1:10">
      <c r="A149" s="43" t="s">
        <v>377</v>
      </c>
      <c r="B149" s="81" t="s">
        <v>424</v>
      </c>
      <c r="C149" s="45">
        <f t="shared" si="3"/>
        <v>74788</v>
      </c>
      <c r="D149" s="82">
        <v>26.71</v>
      </c>
      <c r="E149" s="82" t="s">
        <v>437</v>
      </c>
      <c r="F149" s="43" t="s">
        <v>115</v>
      </c>
      <c r="G149" s="43" t="s">
        <v>64</v>
      </c>
      <c r="H149" s="43" t="s">
        <v>64</v>
      </c>
      <c r="I149" s="80" t="s">
        <v>120</v>
      </c>
      <c r="J149" s="83" t="s">
        <v>401</v>
      </c>
    </row>
    <row r="150" spans="1:10">
      <c r="A150" s="43" t="s">
        <v>378</v>
      </c>
      <c r="B150" s="81" t="s">
        <v>473</v>
      </c>
      <c r="C150" s="45">
        <f t="shared" si="3"/>
        <v>1250032</v>
      </c>
      <c r="D150" s="82">
        <v>446.44</v>
      </c>
      <c r="E150" s="82" t="s">
        <v>430</v>
      </c>
      <c r="F150" s="43" t="s">
        <v>115</v>
      </c>
      <c r="G150" s="43" t="s">
        <v>64</v>
      </c>
      <c r="H150" s="43" t="s">
        <v>64</v>
      </c>
      <c r="I150" s="80" t="s">
        <v>120</v>
      </c>
      <c r="J150" s="83" t="s">
        <v>402</v>
      </c>
    </row>
    <row r="151" spans="1:10">
      <c r="A151" s="43" t="s">
        <v>379</v>
      </c>
      <c r="B151" s="81" t="s">
        <v>425</v>
      </c>
      <c r="C151" s="45">
        <f t="shared" si="3"/>
        <v>231504.00000000003</v>
      </c>
      <c r="D151" s="82">
        <v>82.68</v>
      </c>
      <c r="E151" s="82" t="s">
        <v>430</v>
      </c>
      <c r="F151" s="43" t="s">
        <v>115</v>
      </c>
      <c r="G151" s="43" t="s">
        <v>64</v>
      </c>
      <c r="H151" s="43" t="s">
        <v>64</v>
      </c>
      <c r="I151" s="80" t="s">
        <v>120</v>
      </c>
      <c r="J151" s="83" t="s">
        <v>403</v>
      </c>
    </row>
    <row r="152" spans="1:10" ht="22.5">
      <c r="A152" s="43" t="s">
        <v>380</v>
      </c>
      <c r="B152" s="81" t="s">
        <v>426</v>
      </c>
      <c r="C152" s="45">
        <f t="shared" si="3"/>
        <v>192136</v>
      </c>
      <c r="D152" s="82">
        <v>68.62</v>
      </c>
      <c r="E152" s="82" t="s">
        <v>430</v>
      </c>
      <c r="F152" s="43" t="s">
        <v>115</v>
      </c>
      <c r="G152" s="43" t="s">
        <v>64</v>
      </c>
      <c r="H152" s="43" t="s">
        <v>64</v>
      </c>
      <c r="I152" s="80" t="s">
        <v>120</v>
      </c>
      <c r="J152" s="83" t="s">
        <v>404</v>
      </c>
    </row>
    <row r="153" spans="1:10">
      <c r="A153" s="43" t="s">
        <v>381</v>
      </c>
      <c r="B153" s="81" t="s">
        <v>427</v>
      </c>
      <c r="C153" s="45">
        <f t="shared" si="3"/>
        <v>232904.00000000003</v>
      </c>
      <c r="D153" s="82">
        <v>83.18</v>
      </c>
      <c r="E153" s="82" t="s">
        <v>430</v>
      </c>
      <c r="F153" s="43" t="s">
        <v>115</v>
      </c>
      <c r="G153" s="43" t="s">
        <v>64</v>
      </c>
      <c r="H153" s="43" t="s">
        <v>64</v>
      </c>
      <c r="I153" s="80" t="s">
        <v>120</v>
      </c>
      <c r="J153" s="83" t="s">
        <v>405</v>
      </c>
    </row>
    <row r="154" spans="1:10">
      <c r="A154" s="43" t="s">
        <v>382</v>
      </c>
      <c r="B154" s="81" t="s">
        <v>474</v>
      </c>
      <c r="C154" s="45">
        <f t="shared" si="3"/>
        <v>327236</v>
      </c>
      <c r="D154" s="82">
        <v>116.87</v>
      </c>
      <c r="E154" s="82" t="s">
        <v>430</v>
      </c>
      <c r="F154" s="43" t="s">
        <v>115</v>
      </c>
      <c r="G154" s="43" t="s">
        <v>64</v>
      </c>
      <c r="H154" s="43" t="s">
        <v>64</v>
      </c>
      <c r="I154" s="80" t="s">
        <v>116</v>
      </c>
      <c r="J154" s="83" t="s">
        <v>406</v>
      </c>
    </row>
    <row r="155" spans="1:10" ht="22.5">
      <c r="A155" s="43" t="s">
        <v>383</v>
      </c>
      <c r="B155" s="81" t="s">
        <v>475</v>
      </c>
      <c r="C155" s="45">
        <f t="shared" si="3"/>
        <v>382732</v>
      </c>
      <c r="D155" s="82">
        <v>136.69</v>
      </c>
      <c r="E155" s="82" t="s">
        <v>438</v>
      </c>
      <c r="F155" s="43" t="s">
        <v>115</v>
      </c>
      <c r="G155" s="43" t="s">
        <v>64</v>
      </c>
      <c r="H155" s="43" t="s">
        <v>64</v>
      </c>
      <c r="I155" s="80" t="s">
        <v>120</v>
      </c>
      <c r="J155" s="83" t="s">
        <v>407</v>
      </c>
    </row>
    <row r="156" spans="1:10">
      <c r="A156" s="43" t="s">
        <v>384</v>
      </c>
      <c r="B156" s="84" t="s">
        <v>476</v>
      </c>
      <c r="C156" s="45">
        <f t="shared" si="3"/>
        <v>683200</v>
      </c>
      <c r="D156" s="85">
        <v>244</v>
      </c>
      <c r="E156" s="82" t="s">
        <v>430</v>
      </c>
      <c r="F156" s="43" t="s">
        <v>115</v>
      </c>
      <c r="G156" s="43" t="s">
        <v>64</v>
      </c>
      <c r="H156" s="43" t="s">
        <v>64</v>
      </c>
      <c r="I156" s="80" t="s">
        <v>120</v>
      </c>
      <c r="J156" s="83" t="s">
        <v>408</v>
      </c>
    </row>
    <row r="157" spans="1:10" ht="15.75" thickBot="1">
      <c r="A157" s="43" t="s">
        <v>385</v>
      </c>
      <c r="B157" s="81" t="s">
        <v>477</v>
      </c>
      <c r="C157" s="45">
        <f t="shared" si="3"/>
        <v>1367520</v>
      </c>
      <c r="D157" s="82">
        <v>488.40000000000003</v>
      </c>
      <c r="E157" s="82" t="s">
        <v>439</v>
      </c>
      <c r="F157" s="43" t="s">
        <v>115</v>
      </c>
      <c r="G157" s="43" t="s">
        <v>64</v>
      </c>
      <c r="H157" s="43" t="s">
        <v>64</v>
      </c>
      <c r="I157" s="80" t="s">
        <v>120</v>
      </c>
      <c r="J157" s="86" t="s">
        <v>409</v>
      </c>
    </row>
    <row r="158" spans="1:10" ht="15.75" thickTop="1">
      <c r="A158" s="43" t="s">
        <v>386</v>
      </c>
      <c r="B158" s="68" t="s">
        <v>204</v>
      </c>
      <c r="C158" s="45">
        <v>148011.62</v>
      </c>
      <c r="D158" s="46">
        <v>180</v>
      </c>
      <c r="E158" s="49">
        <v>2011</v>
      </c>
      <c r="F158" s="43" t="s">
        <v>167</v>
      </c>
      <c r="G158" s="43" t="s">
        <v>167</v>
      </c>
      <c r="H158" s="43" t="s">
        <v>167</v>
      </c>
      <c r="I158" s="43" t="s">
        <v>114</v>
      </c>
      <c r="J158" s="9"/>
    </row>
    <row r="159" spans="1:10" ht="38.25">
      <c r="A159" s="43" t="s">
        <v>387</v>
      </c>
      <c r="B159" s="68" t="s">
        <v>194</v>
      </c>
      <c r="C159" s="45">
        <v>18487.5</v>
      </c>
      <c r="D159" s="46">
        <v>72</v>
      </c>
      <c r="E159" s="49">
        <v>1974</v>
      </c>
      <c r="F159" s="50" t="s">
        <v>299</v>
      </c>
      <c r="G159" s="43" t="s">
        <v>300</v>
      </c>
      <c r="H159" s="43" t="s">
        <v>300</v>
      </c>
      <c r="I159" s="43" t="s">
        <v>116</v>
      </c>
      <c r="J159" s="9"/>
    </row>
    <row r="160" spans="1:10">
      <c r="A160" s="43" t="s">
        <v>388</v>
      </c>
      <c r="B160" s="68" t="s">
        <v>213</v>
      </c>
      <c r="C160" s="45">
        <f>11428097.67+16627.28+260301+3832265.43+36678+3051772+39821.61</f>
        <v>18665562.989999998</v>
      </c>
      <c r="D160" s="46"/>
      <c r="E160" s="49"/>
      <c r="F160" s="43"/>
      <c r="G160" s="43"/>
      <c r="H160" s="43"/>
      <c r="I160" s="43"/>
      <c r="J160" s="9"/>
    </row>
    <row r="161" spans="1:10" ht="25.5">
      <c r="A161" s="43" t="s">
        <v>440</v>
      </c>
      <c r="B161" s="60" t="s">
        <v>220</v>
      </c>
      <c r="C161" s="56">
        <f>704363.62+530485.5+317167+374542.97+119741.97</f>
        <v>2046301.06</v>
      </c>
      <c r="D161" s="57"/>
      <c r="E161" s="87"/>
      <c r="F161" s="59"/>
      <c r="G161" s="59"/>
      <c r="H161" s="59"/>
      <c r="I161" s="59"/>
      <c r="J161" s="9"/>
    </row>
    <row r="162" spans="1:10">
      <c r="A162" s="43" t="s">
        <v>441</v>
      </c>
      <c r="B162" s="55" t="s">
        <v>218</v>
      </c>
      <c r="C162" s="56">
        <f>93097+15000+8376+20000</f>
        <v>136473</v>
      </c>
      <c r="D162" s="57"/>
      <c r="E162" s="87"/>
      <c r="F162" s="59"/>
      <c r="G162" s="59"/>
      <c r="H162" s="59"/>
      <c r="I162" s="59"/>
      <c r="J162" s="9"/>
    </row>
    <row r="163" spans="1:10">
      <c r="A163" s="43" t="s">
        <v>442</v>
      </c>
      <c r="B163" s="55" t="s">
        <v>214</v>
      </c>
      <c r="C163" s="56">
        <v>9096.39</v>
      </c>
      <c r="D163" s="57"/>
      <c r="E163" s="87"/>
      <c r="F163" s="59"/>
      <c r="G163" s="59"/>
      <c r="H163" s="59"/>
      <c r="I163" s="59"/>
      <c r="J163" s="9"/>
    </row>
    <row r="164" spans="1:10">
      <c r="A164" s="43" t="s">
        <v>443</v>
      </c>
      <c r="B164" s="55" t="s">
        <v>215</v>
      </c>
      <c r="C164" s="56">
        <f>21796.22+133819.04+12782+6480</f>
        <v>174877.26</v>
      </c>
      <c r="D164" s="57"/>
      <c r="E164" s="87"/>
      <c r="F164" s="59"/>
      <c r="G164" s="59"/>
      <c r="H164" s="59"/>
      <c r="I164" s="59"/>
      <c r="J164" s="9"/>
    </row>
    <row r="165" spans="1:10">
      <c r="A165" s="43" t="s">
        <v>444</v>
      </c>
      <c r="B165" s="55" t="s">
        <v>216</v>
      </c>
      <c r="C165" s="56">
        <f>2908674.34+5000</f>
        <v>2913674.34</v>
      </c>
      <c r="D165" s="57"/>
      <c r="E165" s="87"/>
      <c r="F165" s="59"/>
      <c r="G165" s="59"/>
      <c r="H165" s="59"/>
      <c r="I165" s="59"/>
      <c r="J165" s="9"/>
    </row>
    <row r="166" spans="1:10">
      <c r="A166" s="43" t="s">
        <v>445</v>
      </c>
      <c r="B166" s="55" t="s">
        <v>217</v>
      </c>
      <c r="C166" s="56">
        <v>61532</v>
      </c>
      <c r="D166" s="57"/>
      <c r="E166" s="87"/>
      <c r="F166" s="59"/>
      <c r="G166" s="59"/>
      <c r="H166" s="59"/>
      <c r="I166" s="59"/>
      <c r="J166" s="9"/>
    </row>
    <row r="167" spans="1:10">
      <c r="A167" s="43" t="s">
        <v>446</v>
      </c>
      <c r="B167" s="55" t="s">
        <v>219</v>
      </c>
      <c r="C167" s="56">
        <f>135340+139422</f>
        <v>274762</v>
      </c>
      <c r="D167" s="57"/>
      <c r="E167" s="87"/>
      <c r="F167" s="59"/>
      <c r="G167" s="59"/>
      <c r="H167" s="59"/>
      <c r="I167" s="59"/>
      <c r="J167" s="9"/>
    </row>
    <row r="168" spans="1:10">
      <c r="A168" s="43" t="s">
        <v>447</v>
      </c>
      <c r="B168" s="55" t="s">
        <v>221</v>
      </c>
      <c r="C168" s="56">
        <v>312198</v>
      </c>
      <c r="D168" s="57"/>
      <c r="E168" s="87"/>
      <c r="F168" s="59"/>
      <c r="G168" s="59"/>
      <c r="H168" s="59"/>
      <c r="I168" s="59"/>
      <c r="J168" s="9"/>
    </row>
    <row r="169" spans="1:10" ht="63.75">
      <c r="A169" s="43" t="s">
        <v>448</v>
      </c>
      <c r="B169" s="55" t="s">
        <v>222</v>
      </c>
      <c r="C169" s="56">
        <v>9312136.1400000006</v>
      </c>
      <c r="D169" s="88" t="s">
        <v>295</v>
      </c>
      <c r="E169" s="87"/>
      <c r="F169" s="59"/>
      <c r="G169" s="59"/>
      <c r="H169" s="59"/>
      <c r="I169" s="59"/>
      <c r="J169" s="9"/>
    </row>
    <row r="170" spans="1:10">
      <c r="A170" s="43" t="s">
        <v>449</v>
      </c>
      <c r="B170" s="55" t="s">
        <v>223</v>
      </c>
      <c r="C170" s="56">
        <v>796263</v>
      </c>
      <c r="D170" s="57"/>
      <c r="E170" s="87"/>
      <c r="F170" s="59"/>
      <c r="G170" s="59"/>
      <c r="H170" s="59"/>
      <c r="I170" s="59"/>
      <c r="J170" s="9"/>
    </row>
    <row r="171" spans="1:10">
      <c r="A171" s="43" t="s">
        <v>450</v>
      </c>
      <c r="B171" s="55" t="s">
        <v>224</v>
      </c>
      <c r="C171" s="56">
        <v>251000</v>
      </c>
      <c r="D171" s="57"/>
      <c r="E171" s="87"/>
      <c r="F171" s="59"/>
      <c r="G171" s="59"/>
      <c r="H171" s="59"/>
      <c r="I171" s="59"/>
      <c r="J171" s="9"/>
    </row>
    <row r="172" spans="1:10">
      <c r="A172" s="43" t="s">
        <v>451</v>
      </c>
      <c r="B172" s="55" t="s">
        <v>358</v>
      </c>
      <c r="C172" s="56">
        <v>41697</v>
      </c>
      <c r="D172" s="57"/>
      <c r="E172" s="87"/>
      <c r="F172" s="59"/>
      <c r="G172" s="59"/>
      <c r="H172" s="59"/>
      <c r="I172" s="59"/>
      <c r="J172" s="9"/>
    </row>
    <row r="173" spans="1:10">
      <c r="A173" s="59"/>
      <c r="B173" s="55" t="s">
        <v>478</v>
      </c>
      <c r="C173" s="56">
        <v>141597.26</v>
      </c>
      <c r="D173" s="57"/>
      <c r="E173" s="87"/>
      <c r="F173" s="59"/>
      <c r="G173" s="59"/>
      <c r="H173" s="59"/>
      <c r="I173" s="59"/>
      <c r="J173" s="9"/>
    </row>
    <row r="174" spans="1:10" ht="15.75" thickBot="1">
      <c r="A174" s="65" t="s">
        <v>452</v>
      </c>
      <c r="B174" s="61" t="s">
        <v>24</v>
      </c>
      <c r="C174" s="62">
        <v>3214289.31</v>
      </c>
      <c r="D174" s="63"/>
      <c r="E174" s="89"/>
      <c r="F174" s="65"/>
      <c r="G174" s="65"/>
      <c r="H174" s="65"/>
      <c r="I174" s="65"/>
      <c r="J174" s="9"/>
    </row>
    <row r="175" spans="1:10" ht="15.75" customHeight="1" thickTop="1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9" spans="3:3">
      <c r="C179" s="16"/>
    </row>
  </sheetData>
  <mergeCells count="12">
    <mergeCell ref="F59:I59"/>
    <mergeCell ref="F1:I1"/>
    <mergeCell ref="F41:I41"/>
    <mergeCell ref="F47:I47"/>
    <mergeCell ref="F113:I113"/>
    <mergeCell ref="F90:I90"/>
    <mergeCell ref="F83:I83"/>
    <mergeCell ref="C85:C86"/>
    <mergeCell ref="F68:I68"/>
    <mergeCell ref="F74:I74"/>
    <mergeCell ref="F97:I97"/>
    <mergeCell ref="F105:I105"/>
  </mergeCells>
  <pageMargins left="0.7" right="0.7" top="0.75" bottom="0.75" header="0.3" footer="0.3"/>
  <pageSetup paperSize="9" scale="73" fitToHeight="0" orientation="landscape" r:id="rId1"/>
  <headerFooter>
    <oddHeader>&amp;Czałącznik nr 1 
BUDYNKI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zoomScaleNormal="100" workbookViewId="0">
      <selection activeCell="C9" sqref="C9"/>
    </sheetView>
  </sheetViews>
  <sheetFormatPr defaultRowHeight="27.75" customHeight="1"/>
  <cols>
    <col min="1" max="2" width="9.140625" style="26"/>
    <col min="3" max="3" width="31" style="26" customWidth="1"/>
    <col min="4" max="4" width="23" style="26" customWidth="1"/>
    <col min="5" max="5" width="23.5703125" style="26" customWidth="1"/>
    <col min="6" max="6" width="9.140625" style="26"/>
    <col min="7" max="7" width="16.140625" style="26" customWidth="1"/>
    <col min="8" max="16384" width="9.140625" style="26"/>
  </cols>
  <sheetData>
    <row r="2" spans="2:7" ht="27.75" customHeight="1">
      <c r="B2" s="1" t="s">
        <v>0</v>
      </c>
      <c r="C2" s="94" t="s">
        <v>33</v>
      </c>
      <c r="D2" s="1" t="s">
        <v>34</v>
      </c>
      <c r="E2" s="1" t="s">
        <v>35</v>
      </c>
      <c r="F2" s="1" t="s">
        <v>292</v>
      </c>
      <c r="G2" s="95" t="s">
        <v>36</v>
      </c>
    </row>
    <row r="3" spans="2:7" ht="27.75" customHeight="1">
      <c r="B3" s="96"/>
      <c r="C3" s="97" t="s">
        <v>77</v>
      </c>
      <c r="D3" s="97"/>
      <c r="E3" s="97"/>
      <c r="F3" s="97"/>
      <c r="G3" s="97"/>
    </row>
    <row r="4" spans="2:7" ht="27.75" customHeight="1">
      <c r="B4" s="2">
        <v>1</v>
      </c>
      <c r="C4" s="90" t="s">
        <v>225</v>
      </c>
      <c r="D4" s="91" t="s">
        <v>296</v>
      </c>
      <c r="E4" s="90" t="s">
        <v>298</v>
      </c>
      <c r="F4" s="92">
        <v>2007</v>
      </c>
      <c r="G4" s="93">
        <v>221400</v>
      </c>
    </row>
    <row r="5" spans="2:7" ht="27.75" customHeight="1">
      <c r="B5" s="2">
        <v>2</v>
      </c>
      <c r="C5" s="90" t="s">
        <v>225</v>
      </c>
      <c r="D5" s="91" t="s">
        <v>297</v>
      </c>
      <c r="E5" s="90">
        <v>31064708</v>
      </c>
      <c r="F5" s="92">
        <v>2007</v>
      </c>
      <c r="G5" s="93">
        <v>138000</v>
      </c>
    </row>
    <row r="6" spans="2:7" ht="27.75" customHeight="1">
      <c r="B6" s="2">
        <v>3</v>
      </c>
      <c r="C6" s="90" t="s">
        <v>225</v>
      </c>
      <c r="D6" s="91" t="s">
        <v>297</v>
      </c>
      <c r="E6" s="90">
        <v>31065920</v>
      </c>
      <c r="F6" s="92">
        <v>2008</v>
      </c>
      <c r="G6" s="93">
        <v>138000</v>
      </c>
    </row>
  </sheetData>
  <pageMargins left="0.7" right="0.7" top="0.75" bottom="0.75" header="0.3" footer="0.3"/>
  <pageSetup paperSize="9" orientation="portrait" r:id="rId1"/>
  <headerFooter>
    <oddHeader>&amp;Czałacznik nr2
MAZSYNY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>
      <selection sqref="A1:D1"/>
    </sheetView>
  </sheetViews>
  <sheetFormatPr defaultRowHeight="12.75"/>
  <cols>
    <col min="1" max="1" width="4.140625" style="26" customWidth="1"/>
    <col min="2" max="2" width="20.140625" style="23" customWidth="1"/>
    <col min="3" max="4" width="32.85546875" style="23" customWidth="1"/>
    <col min="5" max="16384" width="9.140625" style="23"/>
  </cols>
  <sheetData>
    <row r="1" spans="1:4" ht="24" customHeight="1">
      <c r="A1" s="101"/>
      <c r="B1" s="102"/>
      <c r="C1" s="102"/>
      <c r="D1" s="102"/>
    </row>
    <row r="2" spans="1:4" ht="18.75" customHeight="1">
      <c r="A2" s="24" t="s">
        <v>61</v>
      </c>
    </row>
    <row r="3" spans="1:4" s="26" customFormat="1" ht="21.75" customHeight="1">
      <c r="A3" s="25" t="s">
        <v>0</v>
      </c>
      <c r="B3" s="25" t="s">
        <v>15</v>
      </c>
      <c r="C3" s="25" t="s">
        <v>62</v>
      </c>
      <c r="D3" s="25" t="s">
        <v>63</v>
      </c>
    </row>
    <row r="4" spans="1:4" s="26" customFormat="1" ht="21.75" customHeight="1">
      <c r="A4" s="104">
        <v>1</v>
      </c>
      <c r="B4" s="103" t="s">
        <v>70</v>
      </c>
      <c r="C4" s="103"/>
      <c r="D4" s="103"/>
    </row>
    <row r="5" spans="1:4" s="26" customFormat="1" ht="150" customHeight="1">
      <c r="A5" s="104"/>
      <c r="B5" s="27" t="s">
        <v>134</v>
      </c>
      <c r="C5" s="27" t="s">
        <v>136</v>
      </c>
      <c r="D5" s="27" t="s">
        <v>135</v>
      </c>
    </row>
    <row r="6" spans="1:4" s="26" customFormat="1" ht="52.5" customHeight="1">
      <c r="A6" s="104"/>
      <c r="B6" s="27" t="s">
        <v>312</v>
      </c>
      <c r="C6" s="27" t="s">
        <v>313</v>
      </c>
      <c r="D6" s="27"/>
    </row>
    <row r="7" spans="1:4" s="26" customFormat="1" ht="52.5" customHeight="1">
      <c r="A7" s="28"/>
      <c r="B7" s="27" t="s">
        <v>314</v>
      </c>
      <c r="C7" s="27"/>
      <c r="D7" s="27" t="s">
        <v>315</v>
      </c>
    </row>
    <row r="8" spans="1:4" s="26" customFormat="1" ht="52.5" customHeight="1">
      <c r="A8" s="28"/>
      <c r="B8" s="27" t="s">
        <v>316</v>
      </c>
      <c r="C8" s="27" t="s">
        <v>313</v>
      </c>
      <c r="D8" s="27" t="s">
        <v>315</v>
      </c>
    </row>
    <row r="9" spans="1:4" s="26" customFormat="1" ht="74.25" customHeight="1">
      <c r="A9" s="28"/>
      <c r="B9" s="27" t="s">
        <v>317</v>
      </c>
      <c r="C9" s="27" t="s">
        <v>313</v>
      </c>
      <c r="D9" s="27" t="s">
        <v>318</v>
      </c>
    </row>
    <row r="10" spans="1:4" s="26" customFormat="1" ht="74.25" customHeight="1">
      <c r="A10" s="28"/>
      <c r="B10" s="27"/>
      <c r="C10" s="27"/>
      <c r="D10" s="27"/>
    </row>
    <row r="11" spans="1:4" ht="21.75" customHeight="1">
      <c r="A11" s="104">
        <v>2</v>
      </c>
      <c r="B11" s="103" t="s">
        <v>72</v>
      </c>
      <c r="C11" s="103"/>
      <c r="D11" s="103"/>
    </row>
    <row r="12" spans="1:4" ht="51">
      <c r="A12" s="104"/>
      <c r="B12" s="33" t="s">
        <v>459</v>
      </c>
      <c r="C12" s="34" t="s">
        <v>460</v>
      </c>
      <c r="D12" s="34" t="s">
        <v>461</v>
      </c>
    </row>
    <row r="13" spans="1:4" ht="21.75" customHeight="1">
      <c r="A13" s="104">
        <v>3</v>
      </c>
      <c r="B13" s="103" t="s">
        <v>71</v>
      </c>
      <c r="C13" s="103"/>
      <c r="D13" s="103"/>
    </row>
    <row r="14" spans="1:4" ht="92.25" customHeight="1">
      <c r="A14" s="104"/>
      <c r="B14" s="27" t="s">
        <v>319</v>
      </c>
      <c r="C14" s="27" t="s">
        <v>320</v>
      </c>
      <c r="D14" s="27" t="s">
        <v>321</v>
      </c>
    </row>
    <row r="15" spans="1:4" ht="71.25" customHeight="1">
      <c r="A15" s="104"/>
      <c r="B15" s="29" t="s">
        <v>322</v>
      </c>
      <c r="C15" s="27" t="s">
        <v>323</v>
      </c>
      <c r="D15" s="27" t="s">
        <v>324</v>
      </c>
    </row>
    <row r="16" spans="1:4" ht="21.75" customHeight="1">
      <c r="A16" s="104">
        <v>4</v>
      </c>
      <c r="B16" s="103" t="s">
        <v>73</v>
      </c>
      <c r="C16" s="103"/>
      <c r="D16" s="103"/>
    </row>
    <row r="17" spans="1:4" ht="189.75" customHeight="1">
      <c r="A17" s="104"/>
      <c r="B17" s="29" t="s">
        <v>325</v>
      </c>
      <c r="C17" s="27" t="s">
        <v>327</v>
      </c>
      <c r="D17" s="27" t="s">
        <v>326</v>
      </c>
    </row>
    <row r="18" spans="1:4" ht="21.75" customHeight="1">
      <c r="A18" s="25">
        <v>5</v>
      </c>
      <c r="B18" s="103" t="s">
        <v>462</v>
      </c>
      <c r="C18" s="103"/>
      <c r="D18" s="103"/>
    </row>
    <row r="19" spans="1:4" ht="21.75" customHeight="1">
      <c r="A19" s="104">
        <v>6</v>
      </c>
      <c r="B19" s="103" t="s">
        <v>454</v>
      </c>
      <c r="C19" s="103"/>
      <c r="D19" s="103"/>
    </row>
    <row r="20" spans="1:4" ht="89.25">
      <c r="A20" s="104"/>
      <c r="B20" s="29" t="s">
        <v>332</v>
      </c>
      <c r="C20" s="27" t="s">
        <v>333</v>
      </c>
      <c r="D20" s="27" t="s">
        <v>334</v>
      </c>
    </row>
    <row r="21" spans="1:4" ht="21.75" customHeight="1">
      <c r="A21" s="104">
        <v>7</v>
      </c>
      <c r="B21" s="103" t="s">
        <v>79</v>
      </c>
      <c r="C21" s="103"/>
      <c r="D21" s="103"/>
    </row>
    <row r="22" spans="1:4" ht="216.75">
      <c r="A22" s="104"/>
      <c r="B22" s="27" t="s">
        <v>335</v>
      </c>
      <c r="C22" s="27" t="s">
        <v>337</v>
      </c>
      <c r="D22" s="27" t="s">
        <v>336</v>
      </c>
    </row>
    <row r="23" spans="1:4" ht="140.25">
      <c r="A23" s="104"/>
      <c r="B23" s="27" t="s">
        <v>339</v>
      </c>
      <c r="C23" s="27" t="s">
        <v>340</v>
      </c>
      <c r="D23" s="27" t="s">
        <v>338</v>
      </c>
    </row>
    <row r="24" spans="1:4" ht="127.5">
      <c r="A24" s="25"/>
      <c r="B24" s="27" t="s">
        <v>463</v>
      </c>
      <c r="C24" s="27" t="s">
        <v>328</v>
      </c>
      <c r="D24" s="27" t="s">
        <v>329</v>
      </c>
    </row>
    <row r="25" spans="1:4" ht="127.5">
      <c r="A25" s="25"/>
      <c r="B25" s="27" t="s">
        <v>464</v>
      </c>
      <c r="C25" s="27" t="s">
        <v>330</v>
      </c>
      <c r="D25" s="27" t="s">
        <v>331</v>
      </c>
    </row>
    <row r="26" spans="1:4" ht="21.75" customHeight="1">
      <c r="A26" s="104">
        <v>8</v>
      </c>
      <c r="B26" s="103" t="s">
        <v>80</v>
      </c>
      <c r="C26" s="103"/>
      <c r="D26" s="103"/>
    </row>
    <row r="27" spans="1:4" ht="153">
      <c r="A27" s="104"/>
      <c r="B27" s="29" t="s">
        <v>332</v>
      </c>
      <c r="C27" s="27" t="s">
        <v>342</v>
      </c>
      <c r="D27" s="27" t="s">
        <v>341</v>
      </c>
    </row>
    <row r="28" spans="1:4" ht="140.25">
      <c r="A28" s="104"/>
      <c r="B28" s="27" t="s">
        <v>343</v>
      </c>
      <c r="C28" s="27" t="s">
        <v>345</v>
      </c>
      <c r="D28" s="27" t="s">
        <v>344</v>
      </c>
    </row>
    <row r="29" spans="1:4" ht="21.75" customHeight="1">
      <c r="A29" s="104">
        <v>9</v>
      </c>
      <c r="B29" s="103" t="s">
        <v>75</v>
      </c>
      <c r="C29" s="103"/>
      <c r="D29" s="103"/>
    </row>
    <row r="30" spans="1:4" ht="201" customHeight="1">
      <c r="A30" s="104"/>
      <c r="B30" s="29" t="s">
        <v>346</v>
      </c>
      <c r="C30" s="27" t="s">
        <v>347</v>
      </c>
      <c r="D30" s="27" t="s">
        <v>348</v>
      </c>
    </row>
    <row r="31" spans="1:4" ht="21.75" customHeight="1">
      <c r="A31" s="104">
        <v>10</v>
      </c>
      <c r="B31" s="103" t="s">
        <v>76</v>
      </c>
      <c r="C31" s="103"/>
      <c r="D31" s="103"/>
    </row>
    <row r="32" spans="1:4" ht="238.5" customHeight="1">
      <c r="A32" s="104"/>
      <c r="B32" s="29" t="s">
        <v>349</v>
      </c>
      <c r="C32" s="27" t="s">
        <v>351</v>
      </c>
      <c r="D32" s="27" t="s">
        <v>350</v>
      </c>
    </row>
    <row r="33" spans="1:4" ht="21.75" customHeight="1">
      <c r="A33" s="104">
        <v>11</v>
      </c>
      <c r="B33" s="103" t="s">
        <v>78</v>
      </c>
      <c r="C33" s="103"/>
      <c r="D33" s="103"/>
    </row>
    <row r="34" spans="1:4" ht="108.75" customHeight="1">
      <c r="A34" s="104"/>
      <c r="B34" s="27" t="s">
        <v>352</v>
      </c>
      <c r="C34" s="27" t="s">
        <v>354</v>
      </c>
      <c r="D34" s="27" t="s">
        <v>353</v>
      </c>
    </row>
    <row r="35" spans="1:4" ht="93" customHeight="1">
      <c r="A35" s="104"/>
      <c r="B35" s="27" t="s">
        <v>356</v>
      </c>
      <c r="C35" s="27" t="s">
        <v>355</v>
      </c>
      <c r="D35" s="27" t="s">
        <v>357</v>
      </c>
    </row>
  </sheetData>
  <mergeCells count="22">
    <mergeCell ref="B16:D16"/>
    <mergeCell ref="B29:D29"/>
    <mergeCell ref="A26:A28"/>
    <mergeCell ref="A29:A30"/>
    <mergeCell ref="A16:A17"/>
    <mergeCell ref="B26:D26"/>
    <mergeCell ref="B21:D21"/>
    <mergeCell ref="B31:D31"/>
    <mergeCell ref="B18:D18"/>
    <mergeCell ref="B33:D33"/>
    <mergeCell ref="A31:A32"/>
    <mergeCell ref="A33:A35"/>
    <mergeCell ref="A19:A20"/>
    <mergeCell ref="B19:D19"/>
    <mergeCell ref="A21:A23"/>
    <mergeCell ref="A1:D1"/>
    <mergeCell ref="B4:D4"/>
    <mergeCell ref="B11:D11"/>
    <mergeCell ref="A11:A12"/>
    <mergeCell ref="A13:A15"/>
    <mergeCell ref="B13:D13"/>
    <mergeCell ref="A4:A6"/>
  </mergeCells>
  <pageMargins left="0.7" right="0.7" top="0.75" bottom="0.75" header="0.3" footer="0.3"/>
  <pageSetup paperSize="9" orientation="landscape" r:id="rId1"/>
  <headerFooter>
    <oddHeader>&amp;Czałącznik nr3
ZABEZPIECZENIA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zoomScaleNormal="100" workbookViewId="0">
      <selection activeCell="F12" sqref="F12"/>
    </sheetView>
  </sheetViews>
  <sheetFormatPr defaultRowHeight="15"/>
  <cols>
    <col min="1" max="1" width="3.85546875" style="19" bestFit="1" customWidth="1"/>
    <col min="2" max="2" width="35.85546875" style="19" bestFit="1" customWidth="1"/>
    <col min="3" max="3" width="25.42578125" style="19" customWidth="1"/>
    <col min="4" max="16384" width="9.140625" style="19"/>
  </cols>
  <sheetData>
    <row r="1" spans="1:3" s="20" customFormat="1" ht="57" customHeight="1">
      <c r="A1" s="17" t="s">
        <v>0</v>
      </c>
      <c r="B1" s="17" t="s">
        <v>17</v>
      </c>
      <c r="C1" s="17" t="s">
        <v>25</v>
      </c>
    </row>
    <row r="2" spans="1:3" s="20" customFormat="1">
      <c r="A2" s="105" t="s">
        <v>70</v>
      </c>
      <c r="B2" s="105"/>
      <c r="C2" s="105"/>
    </row>
    <row r="3" spans="1:3" s="20" customFormat="1">
      <c r="A3" s="36" t="s">
        <v>1</v>
      </c>
      <c r="B3" s="18" t="s">
        <v>141</v>
      </c>
      <c r="C3" s="31">
        <v>5000</v>
      </c>
    </row>
    <row r="4" spans="1:3" s="20" customFormat="1">
      <c r="A4" s="22" t="s">
        <v>2</v>
      </c>
      <c r="B4" s="18" t="s">
        <v>140</v>
      </c>
      <c r="C4" s="31">
        <v>79236.960000000006</v>
      </c>
    </row>
    <row r="5" spans="1:3" s="20" customFormat="1">
      <c r="A5" s="22" t="s">
        <v>3</v>
      </c>
      <c r="B5" s="21" t="s">
        <v>26</v>
      </c>
      <c r="C5" s="31">
        <f>23489.88+11000</f>
        <v>34489.880000000005</v>
      </c>
    </row>
    <row r="6" spans="1:3" s="20" customFormat="1">
      <c r="A6" s="22" t="s">
        <v>4</v>
      </c>
      <c r="B6" s="21" t="s">
        <v>66</v>
      </c>
      <c r="C6" s="31">
        <v>998.99</v>
      </c>
    </row>
    <row r="7" spans="1:3" s="20" customFormat="1">
      <c r="A7" s="22" t="s">
        <v>5</v>
      </c>
      <c r="B7" s="21" t="s">
        <v>67</v>
      </c>
      <c r="C7" s="31">
        <v>42019.24</v>
      </c>
    </row>
    <row r="8" spans="1:3" s="20" customFormat="1">
      <c r="A8" s="22" t="s">
        <v>6</v>
      </c>
      <c r="B8" s="18" t="s">
        <v>142</v>
      </c>
      <c r="C8" s="32">
        <v>5600</v>
      </c>
    </row>
    <row r="9" spans="1:3" s="20" customFormat="1">
      <c r="A9" s="22" t="s">
        <v>7</v>
      </c>
      <c r="B9" s="18" t="s">
        <v>143</v>
      </c>
      <c r="C9" s="32">
        <v>100000</v>
      </c>
    </row>
    <row r="10" spans="1:3" s="20" customFormat="1">
      <c r="A10" s="105" t="s">
        <v>72</v>
      </c>
      <c r="B10" s="105"/>
      <c r="C10" s="105"/>
    </row>
    <row r="11" spans="1:3" s="20" customFormat="1">
      <c r="A11" s="36" t="s">
        <v>1</v>
      </c>
      <c r="B11" s="18" t="s">
        <v>141</v>
      </c>
      <c r="C11" s="31">
        <v>14843.58</v>
      </c>
    </row>
    <row r="12" spans="1:3" s="20" customFormat="1">
      <c r="A12" s="22" t="s">
        <v>2</v>
      </c>
      <c r="B12" s="18" t="s">
        <v>140</v>
      </c>
      <c r="C12" s="31">
        <v>21165.94</v>
      </c>
    </row>
    <row r="13" spans="1:3" s="20" customFormat="1">
      <c r="A13" s="22" t="s">
        <v>3</v>
      </c>
      <c r="B13" s="21" t="s">
        <v>26</v>
      </c>
      <c r="C13" s="31">
        <v>13110.2</v>
      </c>
    </row>
    <row r="14" spans="1:3" s="20" customFormat="1">
      <c r="A14" s="22" t="s">
        <v>4</v>
      </c>
      <c r="B14" s="21" t="s">
        <v>65</v>
      </c>
      <c r="C14" s="31">
        <v>2516.8000000000002</v>
      </c>
    </row>
    <row r="15" spans="1:3" s="20" customFormat="1">
      <c r="A15" s="22" t="s">
        <v>5</v>
      </c>
      <c r="B15" s="21" t="s">
        <v>67</v>
      </c>
      <c r="C15" s="31">
        <v>3270</v>
      </c>
    </row>
    <row r="16" spans="1:3" s="20" customFormat="1">
      <c r="A16" s="22" t="s">
        <v>6</v>
      </c>
      <c r="B16" s="18" t="s">
        <v>142</v>
      </c>
      <c r="C16" s="32">
        <v>9969.0400000000009</v>
      </c>
    </row>
    <row r="17" spans="1:3" s="20" customFormat="1">
      <c r="A17" s="105" t="s">
        <v>71</v>
      </c>
      <c r="B17" s="105"/>
      <c r="C17" s="105"/>
    </row>
    <row r="18" spans="1:3" s="20" customFormat="1">
      <c r="A18" s="36" t="s">
        <v>1</v>
      </c>
      <c r="B18" s="18" t="s">
        <v>141</v>
      </c>
      <c r="C18" s="31">
        <v>4907.8500000000004</v>
      </c>
    </row>
    <row r="19" spans="1:3" s="20" customFormat="1">
      <c r="A19" s="22" t="s">
        <v>2</v>
      </c>
      <c r="B19" s="18" t="s">
        <v>142</v>
      </c>
      <c r="C19" s="32">
        <v>8343.58</v>
      </c>
    </row>
    <row r="20" spans="1:3" s="20" customFormat="1">
      <c r="A20" s="22" t="s">
        <v>3</v>
      </c>
      <c r="B20" s="18" t="s">
        <v>176</v>
      </c>
      <c r="C20" s="31">
        <v>48900</v>
      </c>
    </row>
    <row r="21" spans="1:3" s="20" customFormat="1">
      <c r="A21" s="105" t="s">
        <v>73</v>
      </c>
      <c r="B21" s="105"/>
      <c r="C21" s="105"/>
    </row>
    <row r="22" spans="1:3" s="20" customFormat="1">
      <c r="A22" s="36" t="s">
        <v>1</v>
      </c>
      <c r="B22" s="18" t="s">
        <v>140</v>
      </c>
      <c r="C22" s="31">
        <v>1484.5</v>
      </c>
    </row>
    <row r="23" spans="1:3" s="20" customFormat="1">
      <c r="A23" s="22" t="s">
        <v>2</v>
      </c>
      <c r="B23" s="18" t="s">
        <v>142</v>
      </c>
      <c r="C23" s="32">
        <v>4000</v>
      </c>
    </row>
    <row r="24" spans="1:3" s="20" customFormat="1" ht="34.5" customHeight="1">
      <c r="A24" s="106" t="s">
        <v>454</v>
      </c>
      <c r="B24" s="106"/>
      <c r="C24" s="106"/>
    </row>
    <row r="25" spans="1:3" s="20" customFormat="1">
      <c r="A25" s="36" t="s">
        <v>1</v>
      </c>
      <c r="B25" s="18" t="s">
        <v>141</v>
      </c>
      <c r="C25" s="31">
        <f>7060+2050</f>
        <v>9110</v>
      </c>
    </row>
    <row r="26" spans="1:3" s="20" customFormat="1">
      <c r="A26" s="22" t="s">
        <v>2</v>
      </c>
      <c r="B26" s="18" t="s">
        <v>142</v>
      </c>
      <c r="C26" s="32">
        <f>16000+1350</f>
        <v>17350</v>
      </c>
    </row>
    <row r="27" spans="1:3" s="20" customFormat="1">
      <c r="A27" s="22" t="s">
        <v>3</v>
      </c>
      <c r="B27" s="18" t="s">
        <v>143</v>
      </c>
      <c r="C27" s="32">
        <v>3200</v>
      </c>
    </row>
    <row r="28" spans="1:3" s="20" customFormat="1">
      <c r="A28" s="22" t="s">
        <v>4</v>
      </c>
      <c r="B28" s="18" t="s">
        <v>455</v>
      </c>
      <c r="C28" s="31">
        <v>16420</v>
      </c>
    </row>
    <row r="29" spans="1:3" s="20" customFormat="1">
      <c r="A29" s="22" t="s">
        <v>5</v>
      </c>
      <c r="B29" s="18" t="s">
        <v>456</v>
      </c>
      <c r="C29" s="31">
        <v>5500</v>
      </c>
    </row>
    <row r="30" spans="1:3" s="20" customFormat="1">
      <c r="A30" s="105" t="s">
        <v>457</v>
      </c>
      <c r="B30" s="105"/>
      <c r="C30" s="105"/>
    </row>
    <row r="31" spans="1:3" s="20" customFormat="1">
      <c r="A31" s="36" t="s">
        <v>1</v>
      </c>
      <c r="B31" s="18" t="s">
        <v>141</v>
      </c>
      <c r="C31" s="31">
        <v>235085.55</v>
      </c>
    </row>
    <row r="32" spans="1:3" s="20" customFormat="1">
      <c r="A32" s="22" t="s">
        <v>2</v>
      </c>
      <c r="B32" s="21" t="s">
        <v>26</v>
      </c>
      <c r="C32" s="31">
        <v>26621.47</v>
      </c>
    </row>
    <row r="33" spans="1:3" s="20" customFormat="1">
      <c r="A33" s="22" t="s">
        <v>3</v>
      </c>
      <c r="B33" s="21" t="s">
        <v>65</v>
      </c>
      <c r="C33" s="31">
        <v>12993.25</v>
      </c>
    </row>
    <row r="34" spans="1:3" s="20" customFormat="1">
      <c r="A34" s="22" t="s">
        <v>4</v>
      </c>
      <c r="B34" s="21" t="s">
        <v>69</v>
      </c>
      <c r="C34" s="31">
        <v>73916.98000000001</v>
      </c>
    </row>
    <row r="35" spans="1:3" s="20" customFormat="1">
      <c r="A35" s="22" t="s">
        <v>5</v>
      </c>
      <c r="B35" s="18" t="s">
        <v>142</v>
      </c>
      <c r="C35" s="32">
        <v>218496.25</v>
      </c>
    </row>
    <row r="36" spans="1:3" s="20" customFormat="1">
      <c r="A36" s="22" t="s">
        <v>6</v>
      </c>
      <c r="B36" s="18" t="s">
        <v>68</v>
      </c>
      <c r="C36" s="31">
        <v>62782.22</v>
      </c>
    </row>
    <row r="37" spans="1:3" s="20" customFormat="1">
      <c r="A37" s="22" t="s">
        <v>7</v>
      </c>
      <c r="B37" s="18" t="s">
        <v>182</v>
      </c>
      <c r="C37" s="31">
        <v>50883.88</v>
      </c>
    </row>
    <row r="38" spans="1:3" s="20" customFormat="1">
      <c r="A38" s="105" t="s">
        <v>80</v>
      </c>
      <c r="B38" s="105"/>
      <c r="C38" s="105"/>
    </row>
    <row r="39" spans="1:3" s="20" customFormat="1">
      <c r="A39" s="36" t="s">
        <v>1</v>
      </c>
      <c r="B39" s="18" t="s">
        <v>141</v>
      </c>
      <c r="C39" s="31">
        <v>56461.18</v>
      </c>
    </row>
    <row r="40" spans="1:3" s="20" customFormat="1">
      <c r="A40" s="22" t="s">
        <v>2</v>
      </c>
      <c r="B40" s="21" t="s">
        <v>26</v>
      </c>
      <c r="C40" s="31">
        <v>8697</v>
      </c>
    </row>
    <row r="41" spans="1:3" s="20" customFormat="1">
      <c r="A41" s="22" t="s">
        <v>3</v>
      </c>
      <c r="B41" s="18" t="s">
        <v>142</v>
      </c>
      <c r="C41" s="32">
        <v>30462.99</v>
      </c>
    </row>
    <row r="42" spans="1:3" s="20" customFormat="1">
      <c r="A42" s="105" t="s">
        <v>75</v>
      </c>
      <c r="B42" s="105"/>
      <c r="C42" s="105"/>
    </row>
    <row r="43" spans="1:3" s="20" customFormat="1">
      <c r="A43" s="36" t="s">
        <v>1</v>
      </c>
      <c r="B43" s="18" t="s">
        <v>141</v>
      </c>
      <c r="C43" s="31">
        <f>99885.66-2627.14+4653</f>
        <v>101911.52</v>
      </c>
    </row>
    <row r="44" spans="1:3" s="20" customFormat="1">
      <c r="A44" s="22" t="s">
        <v>2</v>
      </c>
      <c r="B44" s="18" t="s">
        <v>140</v>
      </c>
      <c r="C44" s="31">
        <v>2318</v>
      </c>
    </row>
    <row r="45" spans="1:3" s="20" customFormat="1">
      <c r="A45" s="22" t="s">
        <v>3</v>
      </c>
      <c r="B45" s="21" t="s">
        <v>26</v>
      </c>
      <c r="C45" s="31">
        <f>104926.24-6466</f>
        <v>98460.24</v>
      </c>
    </row>
    <row r="46" spans="1:3" s="20" customFormat="1">
      <c r="A46" s="22" t="s">
        <v>4</v>
      </c>
      <c r="B46" s="21" t="s">
        <v>69</v>
      </c>
      <c r="C46" s="31">
        <v>2970.7</v>
      </c>
    </row>
    <row r="47" spans="1:3" s="20" customFormat="1">
      <c r="A47" s="22" t="s">
        <v>5</v>
      </c>
      <c r="B47" s="18" t="s">
        <v>142</v>
      </c>
      <c r="C47" s="32">
        <f>38541.86+23040.86+510+1140+4669.5</f>
        <v>67902.22</v>
      </c>
    </row>
    <row r="48" spans="1:3" s="20" customFormat="1">
      <c r="A48" s="22" t="s">
        <v>6</v>
      </c>
      <c r="B48" s="18" t="s">
        <v>182</v>
      </c>
      <c r="C48" s="31">
        <v>2098.4</v>
      </c>
    </row>
    <row r="49" spans="1:3" s="20" customFormat="1">
      <c r="A49" s="105" t="s">
        <v>76</v>
      </c>
      <c r="B49" s="105"/>
      <c r="C49" s="105"/>
    </row>
    <row r="50" spans="1:3" s="20" customFormat="1">
      <c r="A50" s="36" t="s">
        <v>1</v>
      </c>
      <c r="B50" s="18" t="s">
        <v>141</v>
      </c>
      <c r="C50" s="31">
        <f>46813.97+2746.54+5854.94+410+300+1580+500+1225</f>
        <v>59430.450000000004</v>
      </c>
    </row>
    <row r="51" spans="1:3" s="20" customFormat="1">
      <c r="A51" s="22" t="s">
        <v>2</v>
      </c>
      <c r="B51" s="18" t="s">
        <v>140</v>
      </c>
      <c r="C51" s="31">
        <f>59051.05+2317+635.78</f>
        <v>62003.83</v>
      </c>
    </row>
    <row r="52" spans="1:3" s="20" customFormat="1">
      <c r="A52" s="22" t="s">
        <v>3</v>
      </c>
      <c r="B52" s="21" t="s">
        <v>26</v>
      </c>
      <c r="C52" s="31">
        <v>5005</v>
      </c>
    </row>
    <row r="53" spans="1:3" s="20" customFormat="1">
      <c r="A53" s="22" t="s">
        <v>4</v>
      </c>
      <c r="B53" s="21" t="s">
        <v>69</v>
      </c>
      <c r="C53" s="31">
        <v>3729.48</v>
      </c>
    </row>
    <row r="54" spans="1:3" s="20" customFormat="1">
      <c r="A54" s="22" t="s">
        <v>5</v>
      </c>
      <c r="B54" s="18" t="s">
        <v>142</v>
      </c>
      <c r="C54" s="32">
        <f>16808.48+899+11920+3075</f>
        <v>32702.48</v>
      </c>
    </row>
    <row r="55" spans="1:3" s="20" customFormat="1">
      <c r="A55" s="22" t="s">
        <v>6</v>
      </c>
      <c r="B55" s="18" t="s">
        <v>143</v>
      </c>
      <c r="C55" s="32">
        <f>6370+451</f>
        <v>6821</v>
      </c>
    </row>
    <row r="56" spans="1:3" s="20" customFormat="1">
      <c r="A56" s="22" t="s">
        <v>7</v>
      </c>
      <c r="B56" s="18" t="s">
        <v>68</v>
      </c>
      <c r="C56" s="31">
        <f>22139.58+1480+1830+1353+1107</f>
        <v>27909.58</v>
      </c>
    </row>
    <row r="57" spans="1:3" s="20" customFormat="1">
      <c r="A57" s="22" t="s">
        <v>8</v>
      </c>
      <c r="B57" s="18" t="s">
        <v>182</v>
      </c>
      <c r="C57" s="31">
        <v>5543.62</v>
      </c>
    </row>
    <row r="58" spans="1:3" s="20" customFormat="1">
      <c r="A58" s="105" t="s">
        <v>78</v>
      </c>
      <c r="B58" s="105"/>
      <c r="C58" s="105"/>
    </row>
    <row r="59" spans="1:3" s="20" customFormat="1">
      <c r="A59" s="36" t="s">
        <v>1</v>
      </c>
      <c r="B59" s="18" t="s">
        <v>141</v>
      </c>
      <c r="C59" s="31">
        <v>9268.64</v>
      </c>
    </row>
    <row r="60" spans="1:3" s="20" customFormat="1">
      <c r="A60" s="22" t="s">
        <v>2</v>
      </c>
      <c r="B60" s="18" t="s">
        <v>140</v>
      </c>
      <c r="C60" s="31">
        <v>3537.87</v>
      </c>
    </row>
    <row r="61" spans="1:3" s="20" customFormat="1">
      <c r="A61" s="22" t="s">
        <v>3</v>
      </c>
      <c r="B61" s="21" t="s">
        <v>65</v>
      </c>
      <c r="C61" s="31">
        <v>1410.54</v>
      </c>
    </row>
    <row r="62" spans="1:3" s="20" customFormat="1">
      <c r="A62" s="22" t="s">
        <v>4</v>
      </c>
      <c r="B62" s="18" t="s">
        <v>142</v>
      </c>
      <c r="C62" s="32">
        <v>15359.78</v>
      </c>
    </row>
    <row r="63" spans="1:3" s="20" customFormat="1">
      <c r="A63" s="22" t="s">
        <v>5</v>
      </c>
      <c r="B63" s="18" t="s">
        <v>143</v>
      </c>
      <c r="C63" s="32">
        <v>1449</v>
      </c>
    </row>
    <row r="64" spans="1:3" s="20" customFormat="1">
      <c r="A64" s="22" t="s">
        <v>6</v>
      </c>
      <c r="B64" s="18" t="s">
        <v>68</v>
      </c>
      <c r="C64" s="31">
        <f>6000+5539.79</f>
        <v>11539.79</v>
      </c>
    </row>
    <row r="65" spans="1:3" s="20" customFormat="1">
      <c r="A65" s="22" t="s">
        <v>7</v>
      </c>
      <c r="B65" s="18" t="s">
        <v>182</v>
      </c>
      <c r="C65" s="31">
        <v>9944.82</v>
      </c>
    </row>
    <row r="66" spans="1:3" s="20" customFormat="1">
      <c r="A66" s="105" t="s">
        <v>77</v>
      </c>
      <c r="B66" s="105"/>
      <c r="C66" s="105"/>
    </row>
    <row r="67" spans="1:3" s="20" customFormat="1">
      <c r="A67" s="36" t="s">
        <v>1</v>
      </c>
      <c r="B67" s="18" t="s">
        <v>141</v>
      </c>
      <c r="C67" s="31">
        <f>4391.78+2723</f>
        <v>7114.78</v>
      </c>
    </row>
    <row r="68" spans="1:3" s="20" customFormat="1">
      <c r="A68" s="22" t="s">
        <v>2</v>
      </c>
      <c r="B68" s="21" t="s">
        <v>67</v>
      </c>
      <c r="C68" s="31">
        <v>5284.53</v>
      </c>
    </row>
    <row r="69" spans="1:3" s="20" customFormat="1">
      <c r="A69" s="22" t="s">
        <v>3</v>
      </c>
      <c r="B69" s="21" t="s">
        <v>458</v>
      </c>
      <c r="C69" s="35">
        <v>30000</v>
      </c>
    </row>
    <row r="70" spans="1:3" s="20" customFormat="1">
      <c r="A70" s="22" t="s">
        <v>4</v>
      </c>
      <c r="B70" s="18" t="s">
        <v>142</v>
      </c>
      <c r="C70" s="32">
        <f>15939.08+7391.2+3800</f>
        <v>27130.28</v>
      </c>
    </row>
    <row r="72" spans="1:3">
      <c r="C72" s="30">
        <f>SUM(C1:C71)</f>
        <v>1828683.8800000001</v>
      </c>
    </row>
    <row r="74" spans="1:3">
      <c r="C74" s="30"/>
    </row>
  </sheetData>
  <mergeCells count="11">
    <mergeCell ref="A2:C2"/>
    <mergeCell ref="A10:C10"/>
    <mergeCell ref="A17:C17"/>
    <mergeCell ref="A21:C21"/>
    <mergeCell ref="A49:C49"/>
    <mergeCell ref="A58:C58"/>
    <mergeCell ref="A66:C66"/>
    <mergeCell ref="A24:C24"/>
    <mergeCell ref="A30:C30"/>
    <mergeCell ref="A38:C38"/>
    <mergeCell ref="A42:C42"/>
  </mergeCells>
  <pageMargins left="0.7" right="0.7" top="0.75" bottom="0.75" header="0.3" footer="0.3"/>
  <pageSetup paperSize="9" orientation="landscape" r:id="rId1"/>
  <headerFooter>
    <oddHeader xml:space="preserve">&amp;Czałącznik nr4
ELEKTRONIKA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R45"/>
  <sheetViews>
    <sheetView tabSelected="1" topLeftCell="A19" zoomScale="70" zoomScaleNormal="70" workbookViewId="0">
      <selection activeCell="E49" sqref="E49"/>
    </sheetView>
  </sheetViews>
  <sheetFormatPr defaultRowHeight="15.75"/>
  <cols>
    <col min="1" max="1" width="4.5703125" style="142" customWidth="1"/>
    <col min="2" max="2" width="31.7109375" style="169" customWidth="1"/>
    <col min="3" max="3" width="26.7109375" style="169" customWidth="1"/>
    <col min="4" max="4" width="18" style="117" customWidth="1"/>
    <col min="5" max="5" width="16.7109375" style="117" customWidth="1"/>
    <col min="6" max="6" width="20.7109375" style="142" customWidth="1"/>
    <col min="7" max="7" width="32.42578125" style="142" bestFit="1" customWidth="1"/>
    <col min="8" max="8" width="11" style="142" customWidth="1"/>
    <col min="9" max="9" width="11.28515625" style="142" customWidth="1"/>
    <col min="10" max="10" width="13.5703125" style="142" customWidth="1"/>
    <col min="11" max="11" width="10.28515625" style="170" customWidth="1"/>
    <col min="12" max="13" width="25" style="142" customWidth="1"/>
    <col min="14" max="14" width="16.140625" style="173" customWidth="1"/>
    <col min="15" max="15" width="19.140625" style="174" customWidth="1"/>
    <col min="16" max="38" width="9.140625" style="117"/>
    <col min="39" max="39" width="9.140625" style="117" customWidth="1"/>
    <col min="40" max="330" width="9.140625" style="117"/>
    <col min="331" max="16384" width="9.140625" style="142"/>
  </cols>
  <sheetData>
    <row r="1" spans="1:330" s="111" customFormat="1" ht="45">
      <c r="A1" s="107" t="s">
        <v>0</v>
      </c>
      <c r="B1" s="107" t="s">
        <v>482</v>
      </c>
      <c r="C1" s="107" t="s">
        <v>483</v>
      </c>
      <c r="D1" s="107" t="s">
        <v>27</v>
      </c>
      <c r="E1" s="107" t="s">
        <v>60</v>
      </c>
      <c r="F1" s="107" t="s">
        <v>59</v>
      </c>
      <c r="G1" s="107" t="s">
        <v>28</v>
      </c>
      <c r="H1" s="107" t="s">
        <v>57</v>
      </c>
      <c r="I1" s="107" t="s">
        <v>58</v>
      </c>
      <c r="J1" s="107" t="s">
        <v>56</v>
      </c>
      <c r="K1" s="107" t="s">
        <v>29</v>
      </c>
      <c r="L1" s="108" t="s">
        <v>30</v>
      </c>
      <c r="M1" s="108" t="s">
        <v>484</v>
      </c>
      <c r="N1" s="109" t="s">
        <v>485</v>
      </c>
      <c r="O1" s="110" t="s">
        <v>486</v>
      </c>
    </row>
    <row r="2" spans="1:330" s="117" customFormat="1">
      <c r="A2" s="112"/>
      <c r="B2" s="113" t="s">
        <v>487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6"/>
    </row>
    <row r="3" spans="1:330" s="126" customFormat="1" ht="28.5" customHeight="1">
      <c r="A3" s="118" t="s">
        <v>1</v>
      </c>
      <c r="B3" s="119" t="s">
        <v>488</v>
      </c>
      <c r="C3" s="120"/>
      <c r="D3" s="118" t="s">
        <v>489</v>
      </c>
      <c r="E3" s="118" t="s">
        <v>147</v>
      </c>
      <c r="F3" s="118" t="s">
        <v>154</v>
      </c>
      <c r="G3" s="118" t="s">
        <v>261</v>
      </c>
      <c r="H3" s="118">
        <v>1560</v>
      </c>
      <c r="I3" s="121" t="s">
        <v>64</v>
      </c>
      <c r="J3" s="118">
        <v>5</v>
      </c>
      <c r="K3" s="118">
        <v>2007</v>
      </c>
      <c r="L3" s="122" t="s">
        <v>160</v>
      </c>
      <c r="M3" s="123" t="s">
        <v>490</v>
      </c>
      <c r="N3" s="124" t="s">
        <v>491</v>
      </c>
      <c r="O3" s="125" t="s">
        <v>64</v>
      </c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7"/>
      <c r="JT3" s="117"/>
      <c r="JU3" s="117"/>
      <c r="JV3" s="117"/>
      <c r="JW3" s="117"/>
      <c r="JX3" s="117"/>
      <c r="JY3" s="117"/>
      <c r="JZ3" s="117"/>
      <c r="KA3" s="117"/>
      <c r="KB3" s="117"/>
      <c r="KC3" s="117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7"/>
      <c r="LC3" s="117"/>
      <c r="LD3" s="117"/>
      <c r="LE3" s="117"/>
      <c r="LF3" s="117"/>
      <c r="LG3" s="117"/>
      <c r="LH3" s="117"/>
      <c r="LI3" s="117"/>
      <c r="LJ3" s="117"/>
      <c r="LK3" s="117"/>
      <c r="LL3" s="117"/>
      <c r="LM3" s="117"/>
      <c r="LN3" s="117"/>
      <c r="LO3" s="117"/>
      <c r="LP3" s="117"/>
      <c r="LQ3" s="117"/>
      <c r="LR3" s="117"/>
    </row>
    <row r="4" spans="1:330" s="126" customFormat="1">
      <c r="A4" s="118" t="s">
        <v>2</v>
      </c>
      <c r="B4" s="127"/>
      <c r="C4" s="128"/>
      <c r="D4" s="118" t="s">
        <v>144</v>
      </c>
      <c r="E4" s="118" t="s">
        <v>148</v>
      </c>
      <c r="F4" s="118" t="s">
        <v>155</v>
      </c>
      <c r="G4" s="118" t="s">
        <v>159</v>
      </c>
      <c r="H4" s="118">
        <v>4580</v>
      </c>
      <c r="I4" s="121" t="s">
        <v>64</v>
      </c>
      <c r="J4" s="118">
        <v>44</v>
      </c>
      <c r="K4" s="118">
        <v>2003</v>
      </c>
      <c r="L4" s="122" t="s">
        <v>161</v>
      </c>
      <c r="M4" s="123" t="s">
        <v>490</v>
      </c>
      <c r="N4" s="124" t="s">
        <v>491</v>
      </c>
      <c r="O4" s="125" t="s">
        <v>64</v>
      </c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7"/>
      <c r="LF4" s="117"/>
      <c r="LG4" s="117"/>
      <c r="LH4" s="117"/>
      <c r="LI4" s="117"/>
      <c r="LJ4" s="117"/>
      <c r="LK4" s="117"/>
      <c r="LL4" s="117"/>
      <c r="LM4" s="117"/>
      <c r="LN4" s="117"/>
      <c r="LO4" s="117"/>
      <c r="LP4" s="117"/>
      <c r="LQ4" s="117"/>
      <c r="LR4" s="117"/>
    </row>
    <row r="5" spans="1:330" s="126" customFormat="1">
      <c r="A5" s="118" t="s">
        <v>3</v>
      </c>
      <c r="B5" s="127"/>
      <c r="C5" s="128"/>
      <c r="D5" s="118" t="s">
        <v>492</v>
      </c>
      <c r="E5" s="118" t="s">
        <v>149</v>
      </c>
      <c r="F5" s="118" t="s">
        <v>156</v>
      </c>
      <c r="G5" s="118" t="s">
        <v>493</v>
      </c>
      <c r="H5" s="118">
        <v>6871</v>
      </c>
      <c r="I5" s="121" t="s">
        <v>64</v>
      </c>
      <c r="J5" s="118">
        <v>5</v>
      </c>
      <c r="K5" s="129">
        <v>2002</v>
      </c>
      <c r="L5" s="122" t="s">
        <v>162</v>
      </c>
      <c r="M5" s="123" t="s">
        <v>494</v>
      </c>
      <c r="N5" s="124" t="s">
        <v>491</v>
      </c>
      <c r="O5" s="130">
        <v>197400</v>
      </c>
      <c r="P5" s="116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7"/>
      <c r="LI5" s="117"/>
      <c r="LJ5" s="117"/>
      <c r="LK5" s="117"/>
      <c r="LL5" s="117"/>
      <c r="LM5" s="117"/>
      <c r="LN5" s="117"/>
      <c r="LO5" s="117"/>
      <c r="LP5" s="117"/>
      <c r="LQ5" s="117"/>
      <c r="LR5" s="117"/>
    </row>
    <row r="6" spans="1:330" s="126" customFormat="1">
      <c r="A6" s="118" t="s">
        <v>4</v>
      </c>
      <c r="B6" s="127"/>
      <c r="C6" s="128"/>
      <c r="D6" s="118" t="s">
        <v>145</v>
      </c>
      <c r="E6" s="118" t="s">
        <v>150</v>
      </c>
      <c r="F6" s="118">
        <v>4</v>
      </c>
      <c r="G6" s="118" t="s">
        <v>493</v>
      </c>
      <c r="H6" s="118">
        <v>11100</v>
      </c>
      <c r="I6" s="121" t="s">
        <v>64</v>
      </c>
      <c r="J6" s="118">
        <v>6</v>
      </c>
      <c r="K6" s="118">
        <v>1981</v>
      </c>
      <c r="L6" s="122" t="s">
        <v>163</v>
      </c>
      <c r="M6" s="123" t="s">
        <v>490</v>
      </c>
      <c r="N6" s="124" t="s">
        <v>491</v>
      </c>
      <c r="O6" s="125" t="s">
        <v>64</v>
      </c>
      <c r="P6" s="116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  <c r="IW6" s="117"/>
      <c r="IX6" s="117"/>
      <c r="IY6" s="117"/>
      <c r="IZ6" s="117"/>
      <c r="JA6" s="117"/>
      <c r="JB6" s="117"/>
      <c r="JC6" s="117"/>
      <c r="JD6" s="117"/>
      <c r="JE6" s="117"/>
      <c r="JF6" s="117"/>
      <c r="JG6" s="117"/>
      <c r="JH6" s="117"/>
      <c r="JI6" s="117"/>
      <c r="JJ6" s="117"/>
      <c r="JK6" s="117"/>
      <c r="JL6" s="117"/>
      <c r="JM6" s="117"/>
      <c r="JN6" s="117"/>
      <c r="JO6" s="117"/>
      <c r="JP6" s="117"/>
      <c r="JQ6" s="117"/>
      <c r="JR6" s="117"/>
      <c r="JS6" s="117"/>
      <c r="JT6" s="117"/>
      <c r="JU6" s="117"/>
      <c r="JV6" s="117"/>
      <c r="JW6" s="117"/>
      <c r="JX6" s="117"/>
      <c r="JY6" s="117"/>
      <c r="JZ6" s="117"/>
      <c r="KA6" s="117"/>
      <c r="KB6" s="117"/>
      <c r="KC6" s="117"/>
      <c r="KD6" s="117"/>
      <c r="KE6" s="117"/>
      <c r="KF6" s="117"/>
      <c r="KG6" s="117"/>
      <c r="KH6" s="117"/>
      <c r="KI6" s="117"/>
      <c r="KJ6" s="117"/>
      <c r="KK6" s="117"/>
      <c r="KL6" s="117"/>
      <c r="KM6" s="117"/>
      <c r="KN6" s="117"/>
      <c r="KO6" s="117"/>
      <c r="KP6" s="117"/>
      <c r="KQ6" s="117"/>
      <c r="KR6" s="117"/>
      <c r="KS6" s="117"/>
      <c r="KT6" s="117"/>
      <c r="KU6" s="117"/>
      <c r="KV6" s="117"/>
      <c r="KW6" s="117"/>
      <c r="KX6" s="117"/>
      <c r="KY6" s="117"/>
      <c r="KZ6" s="117"/>
      <c r="LA6" s="117"/>
      <c r="LB6" s="117"/>
      <c r="LC6" s="117"/>
      <c r="LD6" s="117"/>
      <c r="LE6" s="117"/>
      <c r="LF6" s="117"/>
      <c r="LG6" s="117"/>
      <c r="LH6" s="117"/>
      <c r="LI6" s="117"/>
      <c r="LJ6" s="117"/>
      <c r="LK6" s="117"/>
      <c r="LL6" s="117"/>
      <c r="LM6" s="117"/>
      <c r="LN6" s="117"/>
      <c r="LO6" s="117"/>
      <c r="LP6" s="117"/>
      <c r="LQ6" s="117"/>
      <c r="LR6" s="117"/>
    </row>
    <row r="7" spans="1:330" s="126" customFormat="1">
      <c r="A7" s="118" t="s">
        <v>5</v>
      </c>
      <c r="B7" s="127"/>
      <c r="C7" s="128"/>
      <c r="D7" s="118" t="s">
        <v>495</v>
      </c>
      <c r="E7" s="118" t="s">
        <v>151</v>
      </c>
      <c r="F7" s="118" t="s">
        <v>157</v>
      </c>
      <c r="G7" s="118" t="s">
        <v>493</v>
      </c>
      <c r="H7" s="118">
        <v>2461</v>
      </c>
      <c r="I7" s="121" t="s">
        <v>64</v>
      </c>
      <c r="J7" s="118">
        <v>5</v>
      </c>
      <c r="K7" s="118">
        <v>1993</v>
      </c>
      <c r="L7" s="122" t="s">
        <v>164</v>
      </c>
      <c r="M7" s="123" t="s">
        <v>490</v>
      </c>
      <c r="N7" s="124" t="s">
        <v>491</v>
      </c>
      <c r="O7" s="125" t="s">
        <v>64</v>
      </c>
      <c r="P7" s="116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/>
      <c r="JR7" s="117"/>
      <c r="JS7" s="117"/>
      <c r="JT7" s="117"/>
      <c r="JU7" s="117"/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117"/>
      <c r="KI7" s="117"/>
      <c r="KJ7" s="117"/>
      <c r="KK7" s="117"/>
      <c r="KL7" s="117"/>
      <c r="KM7" s="117"/>
      <c r="KN7" s="117"/>
      <c r="KO7" s="117"/>
      <c r="KP7" s="117"/>
      <c r="KQ7" s="117"/>
      <c r="KR7" s="117"/>
      <c r="KS7" s="117"/>
      <c r="KT7" s="117"/>
      <c r="KU7" s="117"/>
      <c r="KV7" s="117"/>
      <c r="KW7" s="117"/>
      <c r="KX7" s="117"/>
      <c r="KY7" s="117"/>
      <c r="KZ7" s="117"/>
      <c r="LA7" s="117"/>
      <c r="LB7" s="117"/>
      <c r="LC7" s="117"/>
      <c r="LD7" s="117"/>
      <c r="LE7" s="117"/>
      <c r="LF7" s="117"/>
      <c r="LG7" s="117"/>
      <c r="LH7" s="117"/>
      <c r="LI7" s="117"/>
      <c r="LJ7" s="117"/>
      <c r="LK7" s="117"/>
      <c r="LL7" s="117"/>
      <c r="LM7" s="117"/>
      <c r="LN7" s="117"/>
      <c r="LO7" s="117"/>
      <c r="LP7" s="117"/>
      <c r="LQ7" s="117"/>
      <c r="LR7" s="117"/>
    </row>
    <row r="8" spans="1:330" s="126" customFormat="1">
      <c r="A8" s="118" t="s">
        <v>6</v>
      </c>
      <c r="B8" s="127"/>
      <c r="C8" s="128"/>
      <c r="D8" s="118" t="s">
        <v>496</v>
      </c>
      <c r="E8" s="118" t="s">
        <v>152</v>
      </c>
      <c r="F8" s="118">
        <v>244</v>
      </c>
      <c r="G8" s="118" t="s">
        <v>493</v>
      </c>
      <c r="H8" s="118">
        <v>6842</v>
      </c>
      <c r="I8" s="121" t="s">
        <v>64</v>
      </c>
      <c r="J8" s="118">
        <v>6</v>
      </c>
      <c r="K8" s="118">
        <v>1983</v>
      </c>
      <c r="L8" s="122" t="s">
        <v>497</v>
      </c>
      <c r="M8" s="123" t="s">
        <v>490</v>
      </c>
      <c r="N8" s="124" t="s">
        <v>491</v>
      </c>
      <c r="O8" s="125" t="s">
        <v>64</v>
      </c>
      <c r="P8" s="116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7"/>
      <c r="JW8" s="117"/>
      <c r="JX8" s="117"/>
      <c r="JY8" s="117"/>
      <c r="JZ8" s="117"/>
      <c r="KA8" s="117"/>
      <c r="KB8" s="117"/>
      <c r="KC8" s="117"/>
      <c r="KD8" s="117"/>
      <c r="KE8" s="117"/>
      <c r="KF8" s="117"/>
      <c r="KG8" s="117"/>
      <c r="KH8" s="117"/>
      <c r="KI8" s="117"/>
      <c r="KJ8" s="117"/>
      <c r="KK8" s="117"/>
      <c r="KL8" s="117"/>
      <c r="KM8" s="117"/>
      <c r="KN8" s="117"/>
      <c r="KO8" s="117"/>
      <c r="KP8" s="117"/>
      <c r="KQ8" s="117"/>
      <c r="KR8" s="117"/>
      <c r="KS8" s="117"/>
      <c r="KT8" s="117"/>
      <c r="KU8" s="117"/>
      <c r="KV8" s="117"/>
      <c r="KW8" s="117"/>
      <c r="KX8" s="117"/>
      <c r="KY8" s="117"/>
      <c r="KZ8" s="117"/>
      <c r="LA8" s="117"/>
      <c r="LB8" s="117"/>
      <c r="LC8" s="117"/>
      <c r="LD8" s="117"/>
      <c r="LE8" s="117"/>
      <c r="LF8" s="117"/>
      <c r="LG8" s="117"/>
      <c r="LH8" s="117"/>
      <c r="LI8" s="117"/>
      <c r="LJ8" s="117"/>
      <c r="LK8" s="117"/>
      <c r="LL8" s="117"/>
      <c r="LM8" s="117"/>
      <c r="LN8" s="117"/>
      <c r="LO8" s="117"/>
      <c r="LP8" s="117"/>
      <c r="LQ8" s="117"/>
      <c r="LR8" s="117"/>
    </row>
    <row r="9" spans="1:330" s="126" customFormat="1">
      <c r="A9" s="118" t="s">
        <v>7</v>
      </c>
      <c r="B9" s="127"/>
      <c r="C9" s="128"/>
      <c r="D9" s="118" t="s">
        <v>146</v>
      </c>
      <c r="E9" s="118" t="s">
        <v>152</v>
      </c>
      <c r="F9" s="118">
        <v>26</v>
      </c>
      <c r="G9" s="118" t="s">
        <v>493</v>
      </c>
      <c r="H9" s="118">
        <v>2120</v>
      </c>
      <c r="I9" s="121" t="s">
        <v>64</v>
      </c>
      <c r="J9" s="118">
        <v>6</v>
      </c>
      <c r="K9" s="118">
        <v>1997</v>
      </c>
      <c r="L9" s="122" t="s">
        <v>165</v>
      </c>
      <c r="M9" s="123" t="s">
        <v>490</v>
      </c>
      <c r="N9" s="124" t="s">
        <v>491</v>
      </c>
      <c r="O9" s="125" t="s">
        <v>64</v>
      </c>
      <c r="P9" s="116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/>
      <c r="LK9" s="117"/>
      <c r="LL9" s="117"/>
      <c r="LM9" s="117"/>
      <c r="LN9" s="117"/>
      <c r="LO9" s="117"/>
      <c r="LP9" s="117"/>
      <c r="LQ9" s="117"/>
      <c r="LR9" s="117"/>
    </row>
    <row r="10" spans="1:330" s="126" customFormat="1">
      <c r="A10" s="118" t="s">
        <v>8</v>
      </c>
      <c r="B10" s="127"/>
      <c r="C10" s="128"/>
      <c r="D10" s="118" t="s">
        <v>498</v>
      </c>
      <c r="E10" s="118" t="s">
        <v>152</v>
      </c>
      <c r="F10" s="118">
        <v>26</v>
      </c>
      <c r="G10" s="118" t="s">
        <v>493</v>
      </c>
      <c r="H10" s="118">
        <v>6842</v>
      </c>
      <c r="I10" s="121" t="s">
        <v>64</v>
      </c>
      <c r="J10" s="118">
        <v>6</v>
      </c>
      <c r="K10" s="118">
        <v>1997</v>
      </c>
      <c r="L10" s="122" t="s">
        <v>166</v>
      </c>
      <c r="M10" s="123" t="s">
        <v>490</v>
      </c>
      <c r="N10" s="124" t="s">
        <v>491</v>
      </c>
      <c r="O10" s="125" t="s">
        <v>64</v>
      </c>
      <c r="P10" s="116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</row>
    <row r="11" spans="1:330" s="126" customFormat="1">
      <c r="A11" s="118" t="s">
        <v>9</v>
      </c>
      <c r="B11" s="127"/>
      <c r="C11" s="128"/>
      <c r="D11" s="118" t="s">
        <v>499</v>
      </c>
      <c r="E11" s="118" t="s">
        <v>153</v>
      </c>
      <c r="F11" s="118" t="s">
        <v>158</v>
      </c>
      <c r="G11" s="118" t="s">
        <v>493</v>
      </c>
      <c r="H11" s="118">
        <v>2874</v>
      </c>
      <c r="I11" s="121" t="s">
        <v>64</v>
      </c>
      <c r="J11" s="118">
        <v>5</v>
      </c>
      <c r="K11" s="118">
        <v>1997</v>
      </c>
      <c r="L11" s="122" t="s">
        <v>500</v>
      </c>
      <c r="M11" s="123" t="s">
        <v>490</v>
      </c>
      <c r="N11" s="124" t="s">
        <v>491</v>
      </c>
      <c r="O11" s="125" t="s">
        <v>64</v>
      </c>
      <c r="P11" s="116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17"/>
      <c r="JH11" s="117"/>
      <c r="JI11" s="117"/>
      <c r="JJ11" s="117"/>
      <c r="JK11" s="117"/>
      <c r="JL11" s="117"/>
      <c r="JM11" s="117"/>
      <c r="JN11" s="117"/>
      <c r="JO11" s="117"/>
      <c r="JP11" s="117"/>
      <c r="JQ11" s="117"/>
      <c r="JR11" s="117"/>
      <c r="JS11" s="117"/>
      <c r="JT11" s="117"/>
      <c r="JU11" s="117"/>
      <c r="JV11" s="117"/>
      <c r="JW11" s="117"/>
      <c r="JX11" s="117"/>
      <c r="JY11" s="117"/>
      <c r="JZ11" s="117"/>
      <c r="KA11" s="117"/>
      <c r="KB11" s="117"/>
      <c r="KC11" s="117"/>
      <c r="KD11" s="117"/>
      <c r="KE11" s="117"/>
      <c r="KF11" s="117"/>
      <c r="KG11" s="117"/>
      <c r="KH11" s="117"/>
      <c r="KI11" s="117"/>
      <c r="KJ11" s="117"/>
      <c r="KK11" s="117"/>
      <c r="KL11" s="117"/>
      <c r="KM11" s="117"/>
      <c r="KN11" s="117"/>
      <c r="KO11" s="117"/>
      <c r="KP11" s="117"/>
      <c r="KQ11" s="117"/>
      <c r="KR11" s="117"/>
      <c r="KS11" s="117"/>
      <c r="KT11" s="117"/>
      <c r="KU11" s="117"/>
      <c r="KV11" s="117"/>
      <c r="KW11" s="117"/>
      <c r="KX11" s="117"/>
      <c r="KY11" s="117"/>
      <c r="KZ11" s="117"/>
      <c r="LA11" s="117"/>
      <c r="LB11" s="117"/>
      <c r="LC11" s="117"/>
      <c r="LD11" s="117"/>
      <c r="LE11" s="117"/>
      <c r="LF11" s="117"/>
      <c r="LG11" s="117"/>
      <c r="LH11" s="117"/>
      <c r="LI11" s="117"/>
      <c r="LJ11" s="117"/>
      <c r="LK11" s="117"/>
      <c r="LL11" s="117"/>
      <c r="LM11" s="117"/>
      <c r="LN11" s="117"/>
      <c r="LO11" s="117"/>
      <c r="LP11" s="117"/>
      <c r="LQ11" s="117"/>
      <c r="LR11" s="117"/>
    </row>
    <row r="12" spans="1:330" s="126" customFormat="1">
      <c r="A12" s="118" t="s">
        <v>10</v>
      </c>
      <c r="B12" s="127"/>
      <c r="C12" s="128"/>
      <c r="D12" s="118" t="s">
        <v>501</v>
      </c>
      <c r="E12" s="118" t="s">
        <v>502</v>
      </c>
      <c r="F12" s="118" t="s">
        <v>503</v>
      </c>
      <c r="G12" s="118" t="s">
        <v>493</v>
      </c>
      <c r="H12" s="118">
        <v>6174</v>
      </c>
      <c r="I12" s="118" t="s">
        <v>64</v>
      </c>
      <c r="J12" s="118">
        <v>8</v>
      </c>
      <c r="K12" s="118">
        <v>1993</v>
      </c>
      <c r="L12" s="122" t="s">
        <v>504</v>
      </c>
      <c r="M12" s="123" t="s">
        <v>490</v>
      </c>
      <c r="N12" s="124" t="s">
        <v>491</v>
      </c>
      <c r="O12" s="125" t="s">
        <v>64</v>
      </c>
      <c r="P12" s="116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  <c r="IW12" s="117"/>
      <c r="IX12" s="117"/>
      <c r="IY12" s="117"/>
      <c r="IZ12" s="117"/>
      <c r="JA12" s="117"/>
      <c r="JB12" s="117"/>
      <c r="JC12" s="117"/>
      <c r="JD12" s="117"/>
      <c r="JE12" s="117"/>
      <c r="JF12" s="117"/>
      <c r="JG12" s="117"/>
      <c r="JH12" s="117"/>
      <c r="JI12" s="117"/>
      <c r="JJ12" s="117"/>
      <c r="JK12" s="117"/>
      <c r="JL12" s="117"/>
      <c r="JM12" s="117"/>
      <c r="JN12" s="117"/>
      <c r="JO12" s="117"/>
      <c r="JP12" s="117"/>
      <c r="JQ12" s="117"/>
      <c r="JR12" s="117"/>
      <c r="JS12" s="117"/>
      <c r="JT12" s="117"/>
      <c r="JU12" s="117"/>
      <c r="JV12" s="117"/>
      <c r="JW12" s="117"/>
      <c r="JX12" s="117"/>
      <c r="JY12" s="117"/>
      <c r="JZ12" s="117"/>
      <c r="KA12" s="117"/>
      <c r="KB12" s="117"/>
      <c r="KC12" s="117"/>
      <c r="KD12" s="117"/>
      <c r="KE12" s="117"/>
      <c r="KF12" s="117"/>
      <c r="KG12" s="117"/>
      <c r="KH12" s="117"/>
      <c r="KI12" s="117"/>
      <c r="KJ12" s="117"/>
      <c r="KK12" s="117"/>
      <c r="KL12" s="117"/>
      <c r="KM12" s="117"/>
      <c r="KN12" s="117"/>
      <c r="KO12" s="117"/>
      <c r="KP12" s="117"/>
      <c r="KQ12" s="117"/>
      <c r="KR12" s="117"/>
      <c r="KS12" s="117"/>
      <c r="KT12" s="117"/>
      <c r="KU12" s="117"/>
      <c r="KV12" s="117"/>
      <c r="KW12" s="117"/>
      <c r="KX12" s="117"/>
      <c r="KY12" s="117"/>
      <c r="KZ12" s="117"/>
      <c r="LA12" s="117"/>
      <c r="LB12" s="117"/>
      <c r="LC12" s="117"/>
      <c r="LD12" s="117"/>
      <c r="LE12" s="117"/>
      <c r="LF12" s="117"/>
      <c r="LG12" s="117"/>
      <c r="LH12" s="117"/>
      <c r="LI12" s="117"/>
      <c r="LJ12" s="117"/>
      <c r="LK12" s="117"/>
      <c r="LL12" s="117"/>
      <c r="LM12" s="117"/>
      <c r="LN12" s="117"/>
      <c r="LO12" s="117"/>
      <c r="LP12" s="117"/>
      <c r="LQ12" s="117"/>
      <c r="LR12" s="117"/>
    </row>
    <row r="13" spans="1:330" s="126" customFormat="1" ht="85.5">
      <c r="A13" s="118" t="s">
        <v>11</v>
      </c>
      <c r="B13" s="127"/>
      <c r="C13" s="131" t="s">
        <v>505</v>
      </c>
      <c r="D13" s="118" t="s">
        <v>506</v>
      </c>
      <c r="E13" s="118" t="s">
        <v>507</v>
      </c>
      <c r="F13" s="118" t="s">
        <v>508</v>
      </c>
      <c r="G13" s="118" t="s">
        <v>243</v>
      </c>
      <c r="H13" s="118">
        <v>1242</v>
      </c>
      <c r="I13" s="118">
        <v>505</v>
      </c>
      <c r="J13" s="118">
        <v>2</v>
      </c>
      <c r="K13" s="118">
        <v>2012</v>
      </c>
      <c r="L13" s="122" t="s">
        <v>509</v>
      </c>
      <c r="M13" s="122" t="s">
        <v>490</v>
      </c>
      <c r="N13" s="124" t="s">
        <v>510</v>
      </c>
      <c r="O13" s="125"/>
      <c r="P13" s="116" t="s">
        <v>511</v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</row>
    <row r="14" spans="1:330" s="126" customFormat="1" ht="85.5">
      <c r="A14" s="118" t="s">
        <v>12</v>
      </c>
      <c r="B14" s="127"/>
      <c r="C14" s="131" t="s">
        <v>505</v>
      </c>
      <c r="D14" s="118" t="s">
        <v>512</v>
      </c>
      <c r="E14" s="118" t="s">
        <v>507</v>
      </c>
      <c r="F14" s="118" t="s">
        <v>508</v>
      </c>
      <c r="G14" s="118" t="s">
        <v>243</v>
      </c>
      <c r="H14" s="118">
        <v>1242</v>
      </c>
      <c r="I14" s="118">
        <v>505</v>
      </c>
      <c r="J14" s="118">
        <v>2</v>
      </c>
      <c r="K14" s="118">
        <v>2010</v>
      </c>
      <c r="L14" s="122" t="s">
        <v>513</v>
      </c>
      <c r="M14" s="122" t="s">
        <v>490</v>
      </c>
      <c r="N14" s="124" t="s">
        <v>510</v>
      </c>
      <c r="O14" s="125"/>
      <c r="P14" s="116" t="s">
        <v>511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</row>
    <row r="15" spans="1:330" s="126" customFormat="1" ht="90.75" thickBot="1">
      <c r="A15" s="118" t="s">
        <v>13</v>
      </c>
      <c r="B15" s="132"/>
      <c r="C15" s="133" t="s">
        <v>505</v>
      </c>
      <c r="D15" s="134" t="s">
        <v>514</v>
      </c>
      <c r="E15" s="134" t="s">
        <v>149</v>
      </c>
      <c r="F15" s="134" t="s">
        <v>515</v>
      </c>
      <c r="G15" s="134" t="s">
        <v>243</v>
      </c>
      <c r="H15" s="134">
        <v>6871</v>
      </c>
      <c r="I15" s="134">
        <v>10000</v>
      </c>
      <c r="J15" s="134">
        <v>3</v>
      </c>
      <c r="K15" s="134">
        <v>1996</v>
      </c>
      <c r="L15" s="135" t="s">
        <v>516</v>
      </c>
      <c r="M15" s="136" t="s">
        <v>490</v>
      </c>
      <c r="N15" s="137" t="s">
        <v>491</v>
      </c>
      <c r="O15" s="138" t="s">
        <v>64</v>
      </c>
      <c r="P15" s="11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</row>
    <row r="16" spans="1:330" ht="16.5" thickBot="1">
      <c r="A16" s="139"/>
      <c r="B16" s="140" t="s">
        <v>517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16"/>
    </row>
    <row r="17" spans="1:330" s="150" customFormat="1" ht="15" customHeight="1">
      <c r="A17" s="143" t="s">
        <v>31</v>
      </c>
      <c r="B17" s="144" t="s">
        <v>505</v>
      </c>
      <c r="C17" s="145"/>
      <c r="D17" s="143" t="s">
        <v>518</v>
      </c>
      <c r="E17" s="143" t="s">
        <v>230</v>
      </c>
      <c r="F17" s="143" t="s">
        <v>231</v>
      </c>
      <c r="G17" s="143" t="s">
        <v>232</v>
      </c>
      <c r="H17" s="143" t="s">
        <v>64</v>
      </c>
      <c r="I17" s="143">
        <v>8000</v>
      </c>
      <c r="J17" s="143" t="s">
        <v>64</v>
      </c>
      <c r="K17" s="143">
        <v>1970</v>
      </c>
      <c r="L17" s="146" t="s">
        <v>270</v>
      </c>
      <c r="M17" s="147" t="s">
        <v>14</v>
      </c>
      <c r="N17" s="148" t="s">
        <v>491</v>
      </c>
      <c r="O17" s="149" t="s">
        <v>64</v>
      </c>
      <c r="P17" s="116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</row>
    <row r="18" spans="1:330" s="150" customFormat="1">
      <c r="A18" s="151" t="s">
        <v>32</v>
      </c>
      <c r="B18" s="152"/>
      <c r="C18" s="153"/>
      <c r="D18" s="151" t="s">
        <v>519</v>
      </c>
      <c r="E18" s="151" t="s">
        <v>233</v>
      </c>
      <c r="F18" s="151" t="s">
        <v>234</v>
      </c>
      <c r="G18" s="151" t="s">
        <v>235</v>
      </c>
      <c r="H18" s="151" t="s">
        <v>64</v>
      </c>
      <c r="I18" s="151">
        <v>7000</v>
      </c>
      <c r="J18" s="151" t="s">
        <v>64</v>
      </c>
      <c r="K18" s="151">
        <v>2012</v>
      </c>
      <c r="L18" s="154" t="s">
        <v>271</v>
      </c>
      <c r="M18" s="155" t="s">
        <v>14</v>
      </c>
      <c r="N18" s="156" t="s">
        <v>491</v>
      </c>
      <c r="O18" s="157" t="s">
        <v>64</v>
      </c>
      <c r="P18" s="11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</row>
    <row r="19" spans="1:330" s="150" customFormat="1">
      <c r="A19" s="151" t="s">
        <v>37</v>
      </c>
      <c r="B19" s="152"/>
      <c r="C19" s="153"/>
      <c r="D19" s="151" t="s">
        <v>520</v>
      </c>
      <c r="E19" s="151" t="s">
        <v>236</v>
      </c>
      <c r="F19" s="151" t="s">
        <v>237</v>
      </c>
      <c r="G19" s="151" t="s">
        <v>232</v>
      </c>
      <c r="H19" s="151" t="s">
        <v>64</v>
      </c>
      <c r="I19" s="151">
        <v>3500</v>
      </c>
      <c r="J19" s="151" t="s">
        <v>64</v>
      </c>
      <c r="K19" s="151">
        <v>1971</v>
      </c>
      <c r="L19" s="154" t="s">
        <v>272</v>
      </c>
      <c r="M19" s="155" t="s">
        <v>14</v>
      </c>
      <c r="N19" s="156" t="s">
        <v>491</v>
      </c>
      <c r="O19" s="157" t="s">
        <v>64</v>
      </c>
      <c r="P19" s="116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</row>
    <row r="20" spans="1:330" s="150" customFormat="1">
      <c r="A20" s="143" t="s">
        <v>38</v>
      </c>
      <c r="B20" s="152"/>
      <c r="C20" s="153"/>
      <c r="D20" s="151" t="s">
        <v>521</v>
      </c>
      <c r="E20" s="151" t="s">
        <v>238</v>
      </c>
      <c r="F20" s="151" t="s">
        <v>239</v>
      </c>
      <c r="G20" s="151" t="s">
        <v>232</v>
      </c>
      <c r="H20" s="151" t="s">
        <v>64</v>
      </c>
      <c r="I20" s="151">
        <v>1360</v>
      </c>
      <c r="J20" s="151" t="s">
        <v>64</v>
      </c>
      <c r="K20" s="151">
        <v>1982</v>
      </c>
      <c r="L20" s="154" t="s">
        <v>273</v>
      </c>
      <c r="M20" s="155" t="s">
        <v>14</v>
      </c>
      <c r="N20" s="156" t="s">
        <v>491</v>
      </c>
      <c r="O20" s="157" t="s">
        <v>64</v>
      </c>
      <c r="P20" s="116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</row>
    <row r="21" spans="1:330" s="150" customFormat="1">
      <c r="A21" s="151" t="s">
        <v>39</v>
      </c>
      <c r="B21" s="152"/>
      <c r="C21" s="153"/>
      <c r="D21" s="151" t="s">
        <v>522</v>
      </c>
      <c r="E21" s="151" t="s">
        <v>240</v>
      </c>
      <c r="F21" s="151" t="s">
        <v>241</v>
      </c>
      <c r="G21" s="151" t="s">
        <v>242</v>
      </c>
      <c r="H21" s="151" t="s">
        <v>64</v>
      </c>
      <c r="I21" s="151">
        <v>480</v>
      </c>
      <c r="J21" s="151" t="s">
        <v>64</v>
      </c>
      <c r="K21" s="151">
        <v>2013</v>
      </c>
      <c r="L21" s="154" t="s">
        <v>274</v>
      </c>
      <c r="M21" s="155" t="s">
        <v>14</v>
      </c>
      <c r="N21" s="156" t="s">
        <v>491</v>
      </c>
      <c r="O21" s="157" t="s">
        <v>64</v>
      </c>
      <c r="P21" s="116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  <c r="IW21" s="117"/>
      <c r="IX21" s="117"/>
      <c r="IY21" s="117"/>
      <c r="IZ21" s="117"/>
      <c r="JA21" s="117"/>
      <c r="JB21" s="117"/>
      <c r="JC21" s="117"/>
      <c r="JD21" s="117"/>
      <c r="JE21" s="117"/>
      <c r="JF21" s="117"/>
      <c r="JG21" s="117"/>
      <c r="JH21" s="117"/>
      <c r="JI21" s="117"/>
      <c r="JJ21" s="117"/>
      <c r="JK21" s="117"/>
      <c r="JL21" s="117"/>
      <c r="JM21" s="117"/>
      <c r="JN21" s="117"/>
      <c r="JO21" s="117"/>
      <c r="JP21" s="117"/>
      <c r="JQ21" s="117"/>
      <c r="JR21" s="117"/>
      <c r="JS21" s="117"/>
      <c r="JT21" s="117"/>
      <c r="JU21" s="117"/>
      <c r="JV21" s="117"/>
      <c r="JW21" s="117"/>
      <c r="JX21" s="117"/>
      <c r="JY21" s="117"/>
      <c r="JZ21" s="117"/>
      <c r="KA21" s="117"/>
      <c r="KB21" s="117"/>
      <c r="KC21" s="117"/>
      <c r="KD21" s="117"/>
      <c r="KE21" s="117"/>
      <c r="KF21" s="117"/>
      <c r="KG21" s="117"/>
      <c r="KH21" s="117"/>
      <c r="KI21" s="117"/>
      <c r="KJ21" s="117"/>
      <c r="KK21" s="117"/>
      <c r="KL21" s="117"/>
      <c r="KM21" s="117"/>
      <c r="KN21" s="117"/>
      <c r="KO21" s="117"/>
      <c r="KP21" s="117"/>
      <c r="KQ21" s="117"/>
      <c r="KR21" s="117"/>
      <c r="KS21" s="117"/>
      <c r="KT21" s="117"/>
      <c r="KU21" s="117"/>
      <c r="KV21" s="117"/>
      <c r="KW21" s="117"/>
      <c r="KX21" s="117"/>
      <c r="KY21" s="117"/>
      <c r="KZ21" s="117"/>
      <c r="LA21" s="117"/>
      <c r="LB21" s="117"/>
      <c r="LC21" s="117"/>
      <c r="LD21" s="117"/>
      <c r="LE21" s="117"/>
      <c r="LF21" s="117"/>
      <c r="LG21" s="117"/>
      <c r="LH21" s="117"/>
      <c r="LI21" s="117"/>
      <c r="LJ21" s="117"/>
      <c r="LK21" s="117"/>
      <c r="LL21" s="117"/>
      <c r="LM21" s="117"/>
      <c r="LN21" s="117"/>
      <c r="LO21" s="117"/>
      <c r="LP21" s="117"/>
      <c r="LQ21" s="117"/>
      <c r="LR21" s="117"/>
    </row>
    <row r="22" spans="1:330" s="150" customFormat="1">
      <c r="A22" s="151" t="s">
        <v>40</v>
      </c>
      <c r="B22" s="152"/>
      <c r="C22" s="153"/>
      <c r="D22" s="151" t="s">
        <v>523</v>
      </c>
      <c r="E22" s="151" t="s">
        <v>244</v>
      </c>
      <c r="F22" s="151" t="s">
        <v>245</v>
      </c>
      <c r="G22" s="151" t="s">
        <v>524</v>
      </c>
      <c r="H22" s="151">
        <v>2120</v>
      </c>
      <c r="I22" s="151">
        <v>300</v>
      </c>
      <c r="J22" s="151">
        <v>6</v>
      </c>
      <c r="K22" s="151">
        <v>1983</v>
      </c>
      <c r="L22" s="154" t="s">
        <v>275</v>
      </c>
      <c r="M22" s="155" t="s">
        <v>490</v>
      </c>
      <c r="N22" s="156" t="s">
        <v>491</v>
      </c>
      <c r="O22" s="157" t="s">
        <v>64</v>
      </c>
      <c r="P22" s="116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  <c r="IW22" s="117"/>
      <c r="IX22" s="117"/>
      <c r="IY22" s="117"/>
      <c r="IZ22" s="117"/>
      <c r="JA22" s="117"/>
      <c r="JB22" s="117"/>
      <c r="JC22" s="117"/>
      <c r="JD22" s="117"/>
      <c r="JE22" s="117"/>
      <c r="JF22" s="117"/>
      <c r="JG22" s="117"/>
      <c r="JH22" s="117"/>
      <c r="JI22" s="117"/>
      <c r="JJ22" s="117"/>
      <c r="JK22" s="117"/>
      <c r="JL22" s="117"/>
      <c r="JM22" s="117"/>
      <c r="JN22" s="117"/>
      <c r="JO22" s="117"/>
      <c r="JP22" s="117"/>
      <c r="JQ22" s="117"/>
      <c r="JR22" s="117"/>
      <c r="JS22" s="117"/>
      <c r="JT22" s="117"/>
      <c r="JU22" s="117"/>
      <c r="JV22" s="117"/>
      <c r="JW22" s="117"/>
      <c r="JX22" s="117"/>
      <c r="JY22" s="117"/>
      <c r="JZ22" s="117"/>
      <c r="KA22" s="117"/>
      <c r="KB22" s="117"/>
      <c r="KC22" s="117"/>
      <c r="KD22" s="117"/>
      <c r="KE22" s="117"/>
      <c r="KF22" s="117"/>
      <c r="KG22" s="117"/>
      <c r="KH22" s="117"/>
      <c r="KI22" s="117"/>
      <c r="KJ22" s="117"/>
      <c r="KK22" s="117"/>
      <c r="KL22" s="117"/>
      <c r="KM22" s="117"/>
      <c r="KN22" s="117"/>
      <c r="KO22" s="117"/>
      <c r="KP22" s="117"/>
      <c r="KQ22" s="117"/>
      <c r="KR22" s="117"/>
      <c r="KS22" s="117"/>
      <c r="KT22" s="117"/>
      <c r="KU22" s="117"/>
      <c r="KV22" s="117"/>
      <c r="KW22" s="117"/>
      <c r="KX22" s="117"/>
      <c r="KY22" s="117"/>
      <c r="KZ22" s="117"/>
      <c r="LA22" s="117"/>
      <c r="LB22" s="117"/>
      <c r="LC22" s="117"/>
      <c r="LD22" s="117"/>
      <c r="LE22" s="117"/>
      <c r="LF22" s="117"/>
      <c r="LG22" s="117"/>
      <c r="LH22" s="117"/>
      <c r="LI22" s="117"/>
      <c r="LJ22" s="117"/>
      <c r="LK22" s="117"/>
      <c r="LL22" s="117"/>
      <c r="LM22" s="117"/>
      <c r="LN22" s="117"/>
      <c r="LO22" s="117"/>
      <c r="LP22" s="117"/>
      <c r="LQ22" s="117"/>
      <c r="LR22" s="117"/>
    </row>
    <row r="23" spans="1:330" s="150" customFormat="1">
      <c r="A23" s="143" t="s">
        <v>41</v>
      </c>
      <c r="B23" s="152"/>
      <c r="C23" s="153"/>
      <c r="D23" s="151" t="s">
        <v>525</v>
      </c>
      <c r="E23" s="151" t="s">
        <v>148</v>
      </c>
      <c r="F23" s="151" t="s">
        <v>246</v>
      </c>
      <c r="G23" s="151" t="s">
        <v>247</v>
      </c>
      <c r="H23" s="151">
        <v>11100</v>
      </c>
      <c r="I23" s="151">
        <v>8000</v>
      </c>
      <c r="J23" s="151">
        <v>3</v>
      </c>
      <c r="K23" s="151">
        <v>1985</v>
      </c>
      <c r="L23" s="154" t="s">
        <v>276</v>
      </c>
      <c r="M23" s="155" t="s">
        <v>490</v>
      </c>
      <c r="N23" s="156" t="s">
        <v>491</v>
      </c>
      <c r="O23" s="157" t="s">
        <v>64</v>
      </c>
      <c r="P23" s="116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  <c r="IW23" s="117"/>
      <c r="IX23" s="117"/>
      <c r="IY23" s="117"/>
      <c r="IZ23" s="117"/>
      <c r="JA23" s="117"/>
      <c r="JB23" s="117"/>
      <c r="JC23" s="117"/>
      <c r="JD23" s="117"/>
      <c r="JE23" s="117"/>
      <c r="JF23" s="117"/>
      <c r="JG23" s="117"/>
      <c r="JH23" s="117"/>
      <c r="JI23" s="117"/>
      <c r="JJ23" s="117"/>
      <c r="JK23" s="117"/>
      <c r="JL23" s="117"/>
      <c r="JM23" s="117"/>
      <c r="JN23" s="117"/>
      <c r="JO23" s="117"/>
      <c r="JP23" s="117"/>
      <c r="JQ23" s="117"/>
      <c r="JR23" s="117"/>
      <c r="JS23" s="117"/>
      <c r="JT23" s="117"/>
      <c r="JU23" s="117"/>
      <c r="JV23" s="117"/>
      <c r="JW23" s="117"/>
      <c r="JX23" s="117"/>
      <c r="JY23" s="117"/>
      <c r="JZ23" s="117"/>
      <c r="KA23" s="117"/>
      <c r="KB23" s="117"/>
      <c r="KC23" s="117"/>
      <c r="KD23" s="117"/>
      <c r="KE23" s="117"/>
      <c r="KF23" s="117"/>
      <c r="KG23" s="117"/>
      <c r="KH23" s="117"/>
      <c r="KI23" s="117"/>
      <c r="KJ23" s="117"/>
      <c r="KK23" s="117"/>
      <c r="KL23" s="117"/>
      <c r="KM23" s="117"/>
      <c r="KN23" s="117"/>
      <c r="KO23" s="117"/>
      <c r="KP23" s="117"/>
      <c r="KQ23" s="117"/>
      <c r="KR23" s="117"/>
      <c r="KS23" s="117"/>
      <c r="KT23" s="117"/>
      <c r="KU23" s="117"/>
      <c r="KV23" s="117"/>
      <c r="KW23" s="117"/>
      <c r="KX23" s="117"/>
      <c r="KY23" s="117"/>
      <c r="KZ23" s="117"/>
      <c r="LA23" s="117"/>
      <c r="LB23" s="117"/>
      <c r="LC23" s="117"/>
      <c r="LD23" s="117"/>
      <c r="LE23" s="117"/>
      <c r="LF23" s="117"/>
      <c r="LG23" s="117"/>
      <c r="LH23" s="117"/>
      <c r="LI23" s="117"/>
      <c r="LJ23" s="117"/>
      <c r="LK23" s="117"/>
      <c r="LL23" s="117"/>
      <c r="LM23" s="117"/>
      <c r="LN23" s="117"/>
      <c r="LO23" s="117"/>
      <c r="LP23" s="117"/>
      <c r="LQ23" s="117"/>
      <c r="LR23" s="117"/>
    </row>
    <row r="24" spans="1:330" s="150" customFormat="1">
      <c r="A24" s="151" t="s">
        <v>42</v>
      </c>
      <c r="B24" s="152"/>
      <c r="C24" s="153"/>
      <c r="D24" s="151" t="s">
        <v>526</v>
      </c>
      <c r="E24" s="151" t="s">
        <v>152</v>
      </c>
      <c r="F24" s="151" t="s">
        <v>248</v>
      </c>
      <c r="G24" s="151" t="s">
        <v>524</v>
      </c>
      <c r="H24" s="151">
        <v>6230</v>
      </c>
      <c r="I24" s="151">
        <v>3000</v>
      </c>
      <c r="J24" s="151">
        <v>2</v>
      </c>
      <c r="K24" s="151">
        <v>1989</v>
      </c>
      <c r="L24" s="154" t="s">
        <v>277</v>
      </c>
      <c r="M24" s="155" t="s">
        <v>490</v>
      </c>
      <c r="N24" s="156" t="s">
        <v>491</v>
      </c>
      <c r="O24" s="157" t="s">
        <v>64</v>
      </c>
      <c r="P24" s="116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  <c r="IW24" s="117"/>
      <c r="IX24" s="117"/>
      <c r="IY24" s="117"/>
      <c r="IZ24" s="117"/>
      <c r="JA24" s="117"/>
      <c r="JB24" s="117"/>
      <c r="JC24" s="117"/>
      <c r="JD24" s="117"/>
      <c r="JE24" s="117"/>
      <c r="JF24" s="117"/>
      <c r="JG24" s="117"/>
      <c r="JH24" s="117"/>
      <c r="JI24" s="117"/>
      <c r="JJ24" s="117"/>
      <c r="JK24" s="117"/>
      <c r="JL24" s="117"/>
      <c r="JM24" s="117"/>
      <c r="JN24" s="117"/>
      <c r="JO24" s="117"/>
      <c r="JP24" s="117"/>
      <c r="JQ24" s="117"/>
      <c r="JR24" s="117"/>
      <c r="JS24" s="117"/>
      <c r="JT24" s="117"/>
      <c r="JU24" s="117"/>
      <c r="JV24" s="117"/>
      <c r="JW24" s="117"/>
      <c r="JX24" s="117"/>
      <c r="JY24" s="117"/>
      <c r="JZ24" s="117"/>
      <c r="KA24" s="117"/>
      <c r="KB24" s="117"/>
      <c r="KC24" s="117"/>
      <c r="KD24" s="117"/>
      <c r="KE24" s="117"/>
      <c r="KF24" s="117"/>
      <c r="KG24" s="117"/>
      <c r="KH24" s="117"/>
      <c r="KI24" s="117"/>
      <c r="KJ24" s="117"/>
      <c r="KK24" s="117"/>
      <c r="KL24" s="117"/>
      <c r="KM24" s="117"/>
      <c r="KN24" s="117"/>
      <c r="KO24" s="117"/>
      <c r="KP24" s="117"/>
      <c r="KQ24" s="117"/>
      <c r="KR24" s="117"/>
      <c r="KS24" s="117"/>
      <c r="KT24" s="117"/>
      <c r="KU24" s="117"/>
      <c r="KV24" s="117"/>
      <c r="KW24" s="117"/>
      <c r="KX24" s="117"/>
      <c r="KY24" s="117"/>
      <c r="KZ24" s="117"/>
      <c r="LA24" s="117"/>
      <c r="LB24" s="117"/>
      <c r="LC24" s="117"/>
      <c r="LD24" s="117"/>
      <c r="LE24" s="117"/>
      <c r="LF24" s="117"/>
      <c r="LG24" s="117"/>
      <c r="LH24" s="117"/>
      <c r="LI24" s="117"/>
      <c r="LJ24" s="117"/>
      <c r="LK24" s="117"/>
      <c r="LL24" s="117"/>
      <c r="LM24" s="117"/>
      <c r="LN24" s="117"/>
      <c r="LO24" s="117"/>
      <c r="LP24" s="117"/>
      <c r="LQ24" s="117"/>
      <c r="LR24" s="117"/>
    </row>
    <row r="25" spans="1:330" s="150" customFormat="1">
      <c r="A25" s="151" t="s">
        <v>43</v>
      </c>
      <c r="B25" s="152"/>
      <c r="C25" s="153"/>
      <c r="D25" s="151" t="s">
        <v>527</v>
      </c>
      <c r="E25" s="151" t="s">
        <v>148</v>
      </c>
      <c r="F25" s="151" t="s">
        <v>249</v>
      </c>
      <c r="G25" s="151" t="s">
        <v>247</v>
      </c>
      <c r="H25" s="151">
        <v>11100</v>
      </c>
      <c r="I25" s="151">
        <v>7200</v>
      </c>
      <c r="J25" s="151">
        <v>2</v>
      </c>
      <c r="K25" s="151">
        <v>1989</v>
      </c>
      <c r="L25" s="154" t="s">
        <v>278</v>
      </c>
      <c r="M25" s="155" t="s">
        <v>490</v>
      </c>
      <c r="N25" s="156" t="s">
        <v>491</v>
      </c>
      <c r="O25" s="157" t="s">
        <v>64</v>
      </c>
      <c r="P25" s="116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  <c r="IW25" s="117"/>
      <c r="IX25" s="117"/>
      <c r="IY25" s="117"/>
      <c r="IZ25" s="117"/>
      <c r="JA25" s="117"/>
      <c r="JB25" s="117"/>
      <c r="JC25" s="117"/>
      <c r="JD25" s="117"/>
      <c r="JE25" s="117"/>
      <c r="JF25" s="117"/>
      <c r="JG25" s="117"/>
      <c r="JH25" s="117"/>
      <c r="JI25" s="117"/>
      <c r="JJ25" s="117"/>
      <c r="JK25" s="117"/>
      <c r="JL25" s="117"/>
      <c r="JM25" s="117"/>
      <c r="JN25" s="117"/>
      <c r="JO25" s="117"/>
      <c r="JP25" s="117"/>
      <c r="JQ25" s="117"/>
      <c r="JR25" s="117"/>
      <c r="JS25" s="117"/>
      <c r="JT25" s="117"/>
      <c r="JU25" s="117"/>
      <c r="JV25" s="117"/>
      <c r="JW25" s="117"/>
      <c r="JX25" s="117"/>
      <c r="JY25" s="117"/>
      <c r="JZ25" s="117"/>
      <c r="KA25" s="117"/>
      <c r="KB25" s="117"/>
      <c r="KC25" s="117"/>
      <c r="KD25" s="117"/>
      <c r="KE25" s="117"/>
      <c r="KF25" s="117"/>
      <c r="KG25" s="117"/>
      <c r="KH25" s="117"/>
      <c r="KI25" s="117"/>
      <c r="KJ25" s="117"/>
      <c r="KK25" s="117"/>
      <c r="KL25" s="117"/>
      <c r="KM25" s="117"/>
      <c r="KN25" s="117"/>
      <c r="KO25" s="117"/>
      <c r="KP25" s="117"/>
      <c r="KQ25" s="117"/>
      <c r="KR25" s="117"/>
      <c r="KS25" s="117"/>
      <c r="KT25" s="117"/>
      <c r="KU25" s="117"/>
      <c r="KV25" s="117"/>
      <c r="KW25" s="117"/>
      <c r="KX25" s="117"/>
      <c r="KY25" s="117"/>
      <c r="KZ25" s="117"/>
      <c r="LA25" s="117"/>
      <c r="LB25" s="117"/>
      <c r="LC25" s="117"/>
      <c r="LD25" s="117"/>
      <c r="LE25" s="117"/>
      <c r="LF25" s="117"/>
      <c r="LG25" s="117"/>
      <c r="LH25" s="117"/>
      <c r="LI25" s="117"/>
      <c r="LJ25" s="117"/>
      <c r="LK25" s="117"/>
      <c r="LL25" s="117"/>
      <c r="LM25" s="117"/>
      <c r="LN25" s="117"/>
      <c r="LO25" s="117"/>
      <c r="LP25" s="117"/>
      <c r="LQ25" s="117"/>
      <c r="LR25" s="117"/>
    </row>
    <row r="26" spans="1:330" s="150" customFormat="1">
      <c r="A26" s="143" t="s">
        <v>44</v>
      </c>
      <c r="B26" s="152"/>
      <c r="C26" s="153"/>
      <c r="D26" s="151" t="s">
        <v>528</v>
      </c>
      <c r="E26" s="151" t="s">
        <v>251</v>
      </c>
      <c r="F26" s="151" t="s">
        <v>252</v>
      </c>
      <c r="G26" s="151" t="s">
        <v>243</v>
      </c>
      <c r="H26" s="151">
        <v>2148</v>
      </c>
      <c r="I26" s="151">
        <v>1000</v>
      </c>
      <c r="J26" s="151">
        <v>3</v>
      </c>
      <c r="K26" s="151">
        <v>2005</v>
      </c>
      <c r="L26" s="154" t="s">
        <v>280</v>
      </c>
      <c r="M26" s="155" t="s">
        <v>490</v>
      </c>
      <c r="N26" s="156" t="s">
        <v>491</v>
      </c>
      <c r="O26" s="157" t="s">
        <v>64</v>
      </c>
      <c r="P26" s="116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  <c r="IW26" s="117"/>
      <c r="IX26" s="117"/>
      <c r="IY26" s="117"/>
      <c r="IZ26" s="117"/>
      <c r="JA26" s="117"/>
      <c r="JB26" s="117"/>
      <c r="JC26" s="117"/>
      <c r="JD26" s="117"/>
      <c r="JE26" s="117"/>
      <c r="JF26" s="117"/>
      <c r="JG26" s="117"/>
      <c r="JH26" s="117"/>
      <c r="JI26" s="117"/>
      <c r="JJ26" s="117"/>
      <c r="JK26" s="117"/>
      <c r="JL26" s="117"/>
      <c r="JM26" s="117"/>
      <c r="JN26" s="117"/>
      <c r="JO26" s="117"/>
      <c r="JP26" s="117"/>
      <c r="JQ26" s="117"/>
      <c r="JR26" s="117"/>
      <c r="JS26" s="117"/>
      <c r="JT26" s="117"/>
      <c r="JU26" s="117"/>
      <c r="JV26" s="117"/>
      <c r="JW26" s="117"/>
      <c r="JX26" s="117"/>
      <c r="JY26" s="117"/>
      <c r="JZ26" s="117"/>
      <c r="KA26" s="117"/>
      <c r="KB26" s="117"/>
      <c r="KC26" s="117"/>
      <c r="KD26" s="117"/>
      <c r="KE26" s="117"/>
      <c r="KF26" s="117"/>
      <c r="KG26" s="117"/>
      <c r="KH26" s="117"/>
      <c r="KI26" s="117"/>
      <c r="KJ26" s="117"/>
      <c r="KK26" s="117"/>
      <c r="KL26" s="117"/>
      <c r="KM26" s="117"/>
      <c r="KN26" s="117"/>
      <c r="KO26" s="117"/>
      <c r="KP26" s="117"/>
      <c r="KQ26" s="117"/>
      <c r="KR26" s="117"/>
      <c r="KS26" s="117"/>
      <c r="KT26" s="117"/>
      <c r="KU26" s="117"/>
      <c r="KV26" s="117"/>
      <c r="KW26" s="117"/>
      <c r="KX26" s="117"/>
      <c r="KY26" s="117"/>
      <c r="KZ26" s="117"/>
      <c r="LA26" s="117"/>
      <c r="LB26" s="117"/>
      <c r="LC26" s="117"/>
      <c r="LD26" s="117"/>
      <c r="LE26" s="117"/>
      <c r="LF26" s="117"/>
      <c r="LG26" s="117"/>
      <c r="LH26" s="117"/>
      <c r="LI26" s="117"/>
      <c r="LJ26" s="117"/>
      <c r="LK26" s="117"/>
      <c r="LL26" s="117"/>
      <c r="LM26" s="117"/>
      <c r="LN26" s="117"/>
      <c r="LO26" s="117"/>
      <c r="LP26" s="117"/>
      <c r="LQ26" s="117"/>
      <c r="LR26" s="117"/>
    </row>
    <row r="27" spans="1:330" s="150" customFormat="1">
      <c r="A27" s="151" t="s">
        <v>45</v>
      </c>
      <c r="B27" s="152"/>
      <c r="C27" s="153"/>
      <c r="D27" s="151" t="s">
        <v>529</v>
      </c>
      <c r="E27" s="151" t="s">
        <v>253</v>
      </c>
      <c r="F27" s="151" t="s">
        <v>254</v>
      </c>
      <c r="G27" s="151" t="s">
        <v>243</v>
      </c>
      <c r="H27" s="151">
        <v>6560</v>
      </c>
      <c r="I27" s="151">
        <v>6000</v>
      </c>
      <c r="J27" s="151">
        <v>3</v>
      </c>
      <c r="K27" s="151">
        <v>1989</v>
      </c>
      <c r="L27" s="154" t="s">
        <v>281</v>
      </c>
      <c r="M27" s="155" t="s">
        <v>490</v>
      </c>
      <c r="N27" s="156" t="s">
        <v>491</v>
      </c>
      <c r="O27" s="157" t="s">
        <v>64</v>
      </c>
      <c r="P27" s="116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  <c r="IW27" s="117"/>
      <c r="IX27" s="117"/>
      <c r="IY27" s="117"/>
      <c r="IZ27" s="117"/>
      <c r="JA27" s="117"/>
      <c r="JB27" s="117"/>
      <c r="JC27" s="117"/>
      <c r="JD27" s="117"/>
      <c r="JE27" s="117"/>
      <c r="JF27" s="117"/>
      <c r="JG27" s="117"/>
      <c r="JH27" s="117"/>
      <c r="JI27" s="117"/>
      <c r="JJ27" s="117"/>
      <c r="JK27" s="117"/>
      <c r="JL27" s="117"/>
      <c r="JM27" s="117"/>
      <c r="JN27" s="117"/>
      <c r="JO27" s="117"/>
      <c r="JP27" s="117"/>
      <c r="JQ27" s="117"/>
      <c r="JR27" s="117"/>
      <c r="JS27" s="117"/>
      <c r="JT27" s="117"/>
      <c r="JU27" s="117"/>
      <c r="JV27" s="117"/>
      <c r="JW27" s="117"/>
      <c r="JX27" s="117"/>
      <c r="JY27" s="117"/>
      <c r="JZ27" s="117"/>
      <c r="KA27" s="117"/>
      <c r="KB27" s="117"/>
      <c r="KC27" s="117"/>
      <c r="KD27" s="117"/>
      <c r="KE27" s="117"/>
      <c r="KF27" s="117"/>
      <c r="KG27" s="117"/>
      <c r="KH27" s="117"/>
      <c r="KI27" s="117"/>
      <c r="KJ27" s="117"/>
      <c r="KK27" s="117"/>
      <c r="KL27" s="117"/>
      <c r="KM27" s="117"/>
      <c r="KN27" s="117"/>
      <c r="KO27" s="117"/>
      <c r="KP27" s="117"/>
      <c r="KQ27" s="117"/>
      <c r="KR27" s="117"/>
      <c r="KS27" s="117"/>
      <c r="KT27" s="117"/>
      <c r="KU27" s="117"/>
      <c r="KV27" s="117"/>
      <c r="KW27" s="117"/>
      <c r="KX27" s="117"/>
      <c r="KY27" s="117"/>
      <c r="KZ27" s="117"/>
      <c r="LA27" s="117"/>
      <c r="LB27" s="117"/>
      <c r="LC27" s="117"/>
      <c r="LD27" s="117"/>
      <c r="LE27" s="117"/>
      <c r="LF27" s="117"/>
      <c r="LG27" s="117"/>
      <c r="LH27" s="117"/>
      <c r="LI27" s="117"/>
      <c r="LJ27" s="117"/>
      <c r="LK27" s="117"/>
      <c r="LL27" s="117"/>
      <c r="LM27" s="117"/>
      <c r="LN27" s="117"/>
      <c r="LO27" s="117"/>
      <c r="LP27" s="117"/>
      <c r="LQ27" s="117"/>
      <c r="LR27" s="117"/>
    </row>
    <row r="28" spans="1:330" s="150" customFormat="1">
      <c r="A28" s="151" t="s">
        <v>46</v>
      </c>
      <c r="B28" s="152"/>
      <c r="C28" s="153"/>
      <c r="D28" s="151" t="s">
        <v>530</v>
      </c>
      <c r="E28" s="151" t="s">
        <v>255</v>
      </c>
      <c r="F28" s="151" t="s">
        <v>256</v>
      </c>
      <c r="G28" s="151" t="s">
        <v>243</v>
      </c>
      <c r="H28" s="151">
        <v>1995</v>
      </c>
      <c r="I28" s="151">
        <v>1092</v>
      </c>
      <c r="J28" s="151">
        <v>3</v>
      </c>
      <c r="K28" s="151">
        <v>2011</v>
      </c>
      <c r="L28" s="154" t="s">
        <v>282</v>
      </c>
      <c r="M28" s="155" t="s">
        <v>490</v>
      </c>
      <c r="N28" s="156" t="s">
        <v>491</v>
      </c>
      <c r="O28" s="157" t="s">
        <v>64</v>
      </c>
      <c r="P28" s="116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  <c r="IW28" s="117"/>
      <c r="IX28" s="117"/>
      <c r="IY28" s="117"/>
      <c r="IZ28" s="117"/>
      <c r="JA28" s="117"/>
      <c r="JB28" s="117"/>
      <c r="JC28" s="117"/>
      <c r="JD28" s="117"/>
      <c r="JE28" s="117"/>
      <c r="JF28" s="117"/>
      <c r="JG28" s="117"/>
      <c r="JH28" s="117"/>
      <c r="JI28" s="117"/>
      <c r="JJ28" s="117"/>
      <c r="JK28" s="117"/>
      <c r="JL28" s="117"/>
      <c r="JM28" s="117"/>
      <c r="JN28" s="117"/>
      <c r="JO28" s="117"/>
      <c r="JP28" s="117"/>
      <c r="JQ28" s="117"/>
      <c r="JR28" s="117"/>
      <c r="JS28" s="117"/>
      <c r="JT28" s="117"/>
      <c r="JU28" s="117"/>
      <c r="JV28" s="117"/>
      <c r="JW28" s="117"/>
      <c r="JX28" s="117"/>
      <c r="JY28" s="117"/>
      <c r="JZ28" s="117"/>
      <c r="KA28" s="117"/>
      <c r="KB28" s="117"/>
      <c r="KC28" s="117"/>
      <c r="KD28" s="117"/>
      <c r="KE28" s="117"/>
      <c r="KF28" s="117"/>
      <c r="KG28" s="117"/>
      <c r="KH28" s="117"/>
      <c r="KI28" s="117"/>
      <c r="KJ28" s="117"/>
      <c r="KK28" s="117"/>
      <c r="KL28" s="117"/>
      <c r="KM28" s="117"/>
      <c r="KN28" s="117"/>
      <c r="KO28" s="117"/>
      <c r="KP28" s="117"/>
      <c r="KQ28" s="117"/>
      <c r="KR28" s="117"/>
      <c r="KS28" s="117"/>
      <c r="KT28" s="117"/>
      <c r="KU28" s="117"/>
      <c r="KV28" s="117"/>
      <c r="KW28" s="117"/>
      <c r="KX28" s="117"/>
      <c r="KY28" s="117"/>
      <c r="KZ28" s="117"/>
      <c r="LA28" s="117"/>
      <c r="LB28" s="117"/>
      <c r="LC28" s="117"/>
      <c r="LD28" s="117"/>
      <c r="LE28" s="117"/>
      <c r="LF28" s="117"/>
      <c r="LG28" s="117"/>
      <c r="LH28" s="117"/>
      <c r="LI28" s="117"/>
      <c r="LJ28" s="117"/>
      <c r="LK28" s="117"/>
      <c r="LL28" s="117"/>
      <c r="LM28" s="117"/>
      <c r="LN28" s="117"/>
      <c r="LO28" s="117"/>
      <c r="LP28" s="117"/>
      <c r="LQ28" s="117"/>
      <c r="LR28" s="117"/>
    </row>
    <row r="29" spans="1:330" s="150" customFormat="1">
      <c r="A29" s="143" t="s">
        <v>47</v>
      </c>
      <c r="B29" s="152"/>
      <c r="C29" s="153"/>
      <c r="D29" s="151" t="s">
        <v>531</v>
      </c>
      <c r="E29" s="151" t="s">
        <v>257</v>
      </c>
      <c r="F29" s="151">
        <v>469</v>
      </c>
      <c r="G29" s="151" t="s">
        <v>258</v>
      </c>
      <c r="H29" s="151">
        <v>1987</v>
      </c>
      <c r="I29" s="151">
        <v>600</v>
      </c>
      <c r="J29" s="151">
        <v>7</v>
      </c>
      <c r="K29" s="151">
        <v>1987</v>
      </c>
      <c r="L29" s="154" t="s">
        <v>283</v>
      </c>
      <c r="M29" s="155" t="s">
        <v>490</v>
      </c>
      <c r="N29" s="156" t="s">
        <v>491</v>
      </c>
      <c r="O29" s="157" t="s">
        <v>64</v>
      </c>
      <c r="P29" s="116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  <c r="IW29" s="117"/>
      <c r="IX29" s="117"/>
      <c r="IY29" s="117"/>
      <c r="IZ29" s="117"/>
      <c r="JA29" s="117"/>
      <c r="JB29" s="117"/>
      <c r="JC29" s="117"/>
      <c r="JD29" s="117"/>
      <c r="JE29" s="117"/>
      <c r="JF29" s="117"/>
      <c r="JG29" s="117"/>
      <c r="JH29" s="117"/>
      <c r="JI29" s="117"/>
      <c r="JJ29" s="117"/>
      <c r="JK29" s="117"/>
      <c r="JL29" s="117"/>
      <c r="JM29" s="117"/>
      <c r="JN29" s="117"/>
      <c r="JO29" s="117"/>
      <c r="JP29" s="117"/>
      <c r="JQ29" s="117"/>
      <c r="JR29" s="117"/>
      <c r="JS29" s="117"/>
      <c r="JT29" s="117"/>
      <c r="JU29" s="117"/>
      <c r="JV29" s="117"/>
      <c r="JW29" s="117"/>
      <c r="JX29" s="117"/>
      <c r="JY29" s="117"/>
      <c r="JZ29" s="117"/>
      <c r="KA29" s="117"/>
      <c r="KB29" s="117"/>
      <c r="KC29" s="117"/>
      <c r="KD29" s="117"/>
      <c r="KE29" s="117"/>
      <c r="KF29" s="117"/>
      <c r="KG29" s="117"/>
      <c r="KH29" s="117"/>
      <c r="KI29" s="117"/>
      <c r="KJ29" s="117"/>
      <c r="KK29" s="117"/>
      <c r="KL29" s="117"/>
      <c r="KM29" s="117"/>
      <c r="KN29" s="117"/>
      <c r="KO29" s="117"/>
      <c r="KP29" s="117"/>
      <c r="KQ29" s="117"/>
      <c r="KR29" s="117"/>
      <c r="KS29" s="117"/>
      <c r="KT29" s="117"/>
      <c r="KU29" s="117"/>
      <c r="KV29" s="117"/>
      <c r="KW29" s="117"/>
      <c r="KX29" s="117"/>
      <c r="KY29" s="117"/>
      <c r="KZ29" s="117"/>
      <c r="LA29" s="117"/>
      <c r="LB29" s="117"/>
      <c r="LC29" s="117"/>
      <c r="LD29" s="117"/>
      <c r="LE29" s="117"/>
      <c r="LF29" s="117"/>
      <c r="LG29" s="117"/>
      <c r="LH29" s="117"/>
      <c r="LI29" s="117"/>
      <c r="LJ29" s="117"/>
      <c r="LK29" s="117"/>
      <c r="LL29" s="117"/>
      <c r="LM29" s="117"/>
      <c r="LN29" s="117"/>
      <c r="LO29" s="117"/>
      <c r="LP29" s="117"/>
      <c r="LQ29" s="117"/>
      <c r="LR29" s="117"/>
    </row>
    <row r="30" spans="1:330" s="150" customFormat="1">
      <c r="A30" s="151" t="s">
        <v>48</v>
      </c>
      <c r="B30" s="152"/>
      <c r="C30" s="153"/>
      <c r="D30" s="151" t="s">
        <v>532</v>
      </c>
      <c r="E30" s="151" t="s">
        <v>259</v>
      </c>
      <c r="F30" s="151" t="s">
        <v>260</v>
      </c>
      <c r="G30" s="151" t="s">
        <v>261</v>
      </c>
      <c r="H30" s="151">
        <v>1560</v>
      </c>
      <c r="I30" s="151" t="s">
        <v>64</v>
      </c>
      <c r="J30" s="151">
        <v>5</v>
      </c>
      <c r="K30" s="151">
        <v>2006</v>
      </c>
      <c r="L30" s="154" t="s">
        <v>284</v>
      </c>
      <c r="M30" s="155" t="s">
        <v>490</v>
      </c>
      <c r="N30" s="156" t="s">
        <v>491</v>
      </c>
      <c r="O30" s="157" t="s">
        <v>64</v>
      </c>
      <c r="P30" s="116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  <c r="IW30" s="117"/>
      <c r="IX30" s="117"/>
      <c r="IY30" s="117"/>
      <c r="IZ30" s="117"/>
      <c r="JA30" s="117"/>
      <c r="JB30" s="117"/>
      <c r="JC30" s="117"/>
      <c r="JD30" s="117"/>
      <c r="JE30" s="117"/>
      <c r="JF30" s="117"/>
      <c r="JG30" s="117"/>
      <c r="JH30" s="117"/>
      <c r="JI30" s="117"/>
      <c r="JJ30" s="117"/>
      <c r="JK30" s="117"/>
      <c r="JL30" s="117"/>
      <c r="JM30" s="117"/>
      <c r="JN30" s="117"/>
      <c r="JO30" s="117"/>
      <c r="JP30" s="117"/>
      <c r="JQ30" s="117"/>
      <c r="JR30" s="117"/>
      <c r="JS30" s="117"/>
      <c r="JT30" s="117"/>
      <c r="JU30" s="117"/>
      <c r="JV30" s="117"/>
      <c r="JW30" s="117"/>
      <c r="JX30" s="117"/>
      <c r="JY30" s="117"/>
      <c r="JZ30" s="117"/>
      <c r="KA30" s="117"/>
      <c r="KB30" s="117"/>
      <c r="KC30" s="117"/>
      <c r="KD30" s="117"/>
      <c r="KE30" s="117"/>
      <c r="KF30" s="117"/>
      <c r="KG30" s="117"/>
      <c r="KH30" s="117"/>
      <c r="KI30" s="117"/>
      <c r="KJ30" s="117"/>
      <c r="KK30" s="117"/>
      <c r="KL30" s="117"/>
      <c r="KM30" s="117"/>
      <c r="KN30" s="117"/>
      <c r="KO30" s="117"/>
      <c r="KP30" s="117"/>
      <c r="KQ30" s="117"/>
      <c r="KR30" s="117"/>
      <c r="KS30" s="117"/>
      <c r="KT30" s="117"/>
      <c r="KU30" s="117"/>
      <c r="KV30" s="117"/>
      <c r="KW30" s="117"/>
      <c r="KX30" s="117"/>
      <c r="KY30" s="117"/>
      <c r="KZ30" s="117"/>
      <c r="LA30" s="117"/>
      <c r="LB30" s="117"/>
      <c r="LC30" s="117"/>
      <c r="LD30" s="117"/>
      <c r="LE30" s="117"/>
      <c r="LF30" s="117"/>
      <c r="LG30" s="117"/>
      <c r="LH30" s="117"/>
      <c r="LI30" s="117"/>
      <c r="LJ30" s="117"/>
      <c r="LK30" s="117"/>
      <c r="LL30" s="117"/>
      <c r="LM30" s="117"/>
      <c r="LN30" s="117"/>
      <c r="LO30" s="117"/>
      <c r="LP30" s="117"/>
      <c r="LQ30" s="117"/>
      <c r="LR30" s="117"/>
    </row>
    <row r="31" spans="1:330" s="150" customFormat="1">
      <c r="A31" s="151" t="s">
        <v>49</v>
      </c>
      <c r="B31" s="152"/>
      <c r="C31" s="153"/>
      <c r="D31" s="151" t="s">
        <v>533</v>
      </c>
      <c r="E31" s="151" t="s">
        <v>262</v>
      </c>
      <c r="F31" s="151" t="s">
        <v>263</v>
      </c>
      <c r="G31" s="151" t="s">
        <v>261</v>
      </c>
      <c r="H31" s="151">
        <v>1598</v>
      </c>
      <c r="I31" s="151" t="s">
        <v>64</v>
      </c>
      <c r="J31" s="151">
        <v>5</v>
      </c>
      <c r="K31" s="151">
        <v>1998</v>
      </c>
      <c r="L31" s="154" t="s">
        <v>285</v>
      </c>
      <c r="M31" s="155" t="s">
        <v>490</v>
      </c>
      <c r="N31" s="156" t="s">
        <v>491</v>
      </c>
      <c r="O31" s="157" t="s">
        <v>64</v>
      </c>
      <c r="P31" s="116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  <c r="IW31" s="117"/>
      <c r="IX31" s="117"/>
      <c r="IY31" s="117"/>
      <c r="IZ31" s="117"/>
      <c r="JA31" s="117"/>
      <c r="JB31" s="117"/>
      <c r="JC31" s="117"/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7"/>
      <c r="JV31" s="117"/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7"/>
      <c r="KO31" s="117"/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7"/>
      <c r="LH31" s="117"/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</row>
    <row r="32" spans="1:330" s="150" customFormat="1">
      <c r="A32" s="143" t="s">
        <v>50</v>
      </c>
      <c r="B32" s="152"/>
      <c r="C32" s="153"/>
      <c r="D32" s="151" t="s">
        <v>534</v>
      </c>
      <c r="E32" s="151" t="s">
        <v>264</v>
      </c>
      <c r="F32" s="151" t="s">
        <v>265</v>
      </c>
      <c r="G32" s="151" t="s">
        <v>266</v>
      </c>
      <c r="H32" s="151">
        <v>2502</v>
      </c>
      <c r="I32" s="151" t="s">
        <v>64</v>
      </c>
      <c r="J32" s="151">
        <v>1</v>
      </c>
      <c r="K32" s="151">
        <v>1987</v>
      </c>
      <c r="L32" s="154" t="s">
        <v>286</v>
      </c>
      <c r="M32" s="155" t="s">
        <v>490</v>
      </c>
      <c r="N32" s="156" t="s">
        <v>491</v>
      </c>
      <c r="O32" s="157" t="s">
        <v>64</v>
      </c>
      <c r="P32" s="116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7"/>
      <c r="IZ32" s="117"/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7"/>
      <c r="JV32" s="117"/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7"/>
      <c r="KO32" s="117"/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7"/>
      <c r="LH32" s="117"/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</row>
    <row r="33" spans="1:330" s="150" customFormat="1">
      <c r="A33" s="151" t="s">
        <v>51</v>
      </c>
      <c r="B33" s="152"/>
      <c r="C33" s="153"/>
      <c r="D33" s="151" t="s">
        <v>535</v>
      </c>
      <c r="E33" s="151" t="s">
        <v>264</v>
      </c>
      <c r="F33" s="151" t="s">
        <v>267</v>
      </c>
      <c r="G33" s="151" t="s">
        <v>266</v>
      </c>
      <c r="H33" s="151">
        <v>2502</v>
      </c>
      <c r="I33" s="151" t="s">
        <v>64</v>
      </c>
      <c r="J33" s="151">
        <v>1</v>
      </c>
      <c r="K33" s="151">
        <v>1985</v>
      </c>
      <c r="L33" s="154" t="s">
        <v>287</v>
      </c>
      <c r="M33" s="155" t="s">
        <v>490</v>
      </c>
      <c r="N33" s="156" t="s">
        <v>491</v>
      </c>
      <c r="O33" s="157" t="s">
        <v>64</v>
      </c>
      <c r="P33" s="116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  <c r="IW33" s="117"/>
      <c r="IX33" s="117"/>
      <c r="IY33" s="117"/>
      <c r="IZ33" s="117"/>
      <c r="JA33" s="117"/>
      <c r="JB33" s="117"/>
      <c r="JC33" s="117"/>
      <c r="JD33" s="117"/>
      <c r="JE33" s="117"/>
      <c r="JF33" s="117"/>
      <c r="JG33" s="117"/>
      <c r="JH33" s="117"/>
      <c r="JI33" s="117"/>
      <c r="JJ33" s="117"/>
      <c r="JK33" s="117"/>
      <c r="JL33" s="117"/>
      <c r="JM33" s="117"/>
      <c r="JN33" s="117"/>
      <c r="JO33" s="117"/>
      <c r="JP33" s="117"/>
      <c r="JQ33" s="117"/>
      <c r="JR33" s="117"/>
      <c r="JS33" s="117"/>
      <c r="JT33" s="117"/>
      <c r="JU33" s="117"/>
      <c r="JV33" s="117"/>
      <c r="JW33" s="117"/>
      <c r="JX33" s="117"/>
      <c r="JY33" s="117"/>
      <c r="JZ33" s="117"/>
      <c r="KA33" s="117"/>
      <c r="KB33" s="117"/>
      <c r="KC33" s="117"/>
      <c r="KD33" s="117"/>
      <c r="KE33" s="117"/>
      <c r="KF33" s="117"/>
      <c r="KG33" s="117"/>
      <c r="KH33" s="117"/>
      <c r="KI33" s="117"/>
      <c r="KJ33" s="117"/>
      <c r="KK33" s="117"/>
      <c r="KL33" s="117"/>
      <c r="KM33" s="117"/>
      <c r="KN33" s="117"/>
      <c r="KO33" s="117"/>
      <c r="KP33" s="117"/>
      <c r="KQ33" s="117"/>
      <c r="KR33" s="117"/>
      <c r="KS33" s="117"/>
      <c r="KT33" s="117"/>
      <c r="KU33" s="117"/>
      <c r="KV33" s="117"/>
      <c r="KW33" s="117"/>
      <c r="KX33" s="117"/>
      <c r="KY33" s="117"/>
      <c r="KZ33" s="117"/>
      <c r="LA33" s="117"/>
      <c r="LB33" s="117"/>
      <c r="LC33" s="117"/>
      <c r="LD33" s="117"/>
      <c r="LE33" s="117"/>
      <c r="LF33" s="117"/>
      <c r="LG33" s="117"/>
      <c r="LH33" s="117"/>
      <c r="LI33" s="117"/>
      <c r="LJ33" s="117"/>
      <c r="LK33" s="117"/>
      <c r="LL33" s="117"/>
      <c r="LM33" s="117"/>
      <c r="LN33" s="117"/>
      <c r="LO33" s="117"/>
      <c r="LP33" s="117"/>
      <c r="LQ33" s="117"/>
      <c r="LR33" s="117"/>
    </row>
    <row r="34" spans="1:330" s="158" customFormat="1">
      <c r="A34" s="151" t="s">
        <v>52</v>
      </c>
      <c r="B34" s="152"/>
      <c r="C34" s="153"/>
      <c r="D34" s="151" t="s">
        <v>536</v>
      </c>
      <c r="E34" s="151" t="s">
        <v>268</v>
      </c>
      <c r="F34" s="151" t="s">
        <v>269</v>
      </c>
      <c r="G34" s="151" t="s">
        <v>266</v>
      </c>
      <c r="H34" s="151">
        <v>4156</v>
      </c>
      <c r="I34" s="151" t="s">
        <v>64</v>
      </c>
      <c r="J34" s="151">
        <v>2</v>
      </c>
      <c r="K34" s="151">
        <v>2012</v>
      </c>
      <c r="L34" s="154" t="s">
        <v>288</v>
      </c>
      <c r="M34" s="155" t="s">
        <v>490</v>
      </c>
      <c r="N34" s="156" t="s">
        <v>491</v>
      </c>
      <c r="O34" s="157" t="s">
        <v>64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6"/>
      <c r="JO34" s="116"/>
      <c r="JP34" s="116"/>
      <c r="JQ34" s="116"/>
      <c r="JR34" s="116"/>
      <c r="JS34" s="116"/>
      <c r="JT34" s="116"/>
      <c r="JU34" s="116"/>
      <c r="JV34" s="116"/>
      <c r="JW34" s="116"/>
      <c r="JX34" s="116"/>
      <c r="JY34" s="116"/>
      <c r="JZ34" s="116"/>
      <c r="KA34" s="116"/>
      <c r="KB34" s="116"/>
      <c r="KC34" s="116"/>
      <c r="KD34" s="116"/>
      <c r="KE34" s="116"/>
      <c r="KF34" s="116"/>
      <c r="KG34" s="116"/>
      <c r="KH34" s="116"/>
      <c r="KI34" s="116"/>
      <c r="KJ34" s="116"/>
      <c r="KK34" s="116"/>
      <c r="KL34" s="116"/>
      <c r="KM34" s="116"/>
      <c r="KN34" s="116"/>
      <c r="KO34" s="116"/>
      <c r="KP34" s="116"/>
      <c r="KQ34" s="116"/>
      <c r="KR34" s="116"/>
      <c r="KS34" s="116"/>
      <c r="KT34" s="116"/>
      <c r="KU34" s="116"/>
      <c r="KV34" s="116"/>
      <c r="KW34" s="116"/>
      <c r="KX34" s="116"/>
      <c r="KY34" s="116"/>
      <c r="KZ34" s="116"/>
      <c r="LA34" s="116"/>
      <c r="LB34" s="116"/>
      <c r="LC34" s="116"/>
      <c r="LD34" s="116"/>
      <c r="LE34" s="116"/>
      <c r="LF34" s="116"/>
      <c r="LG34" s="116"/>
      <c r="LH34" s="116"/>
      <c r="LI34" s="116"/>
      <c r="LJ34" s="116"/>
      <c r="LK34" s="116"/>
      <c r="LL34" s="116"/>
      <c r="LM34" s="116"/>
      <c r="LN34" s="116"/>
      <c r="LO34" s="116"/>
      <c r="LP34" s="116"/>
      <c r="LQ34" s="116"/>
      <c r="LR34" s="116"/>
    </row>
    <row r="35" spans="1:330" s="150" customFormat="1">
      <c r="A35" s="143" t="s">
        <v>53</v>
      </c>
      <c r="B35" s="152"/>
      <c r="C35" s="153"/>
      <c r="D35" s="151" t="s">
        <v>537</v>
      </c>
      <c r="E35" s="151" t="s">
        <v>538</v>
      </c>
      <c r="F35" s="151" t="s">
        <v>539</v>
      </c>
      <c r="G35" s="151" t="s">
        <v>540</v>
      </c>
      <c r="H35" s="151">
        <v>1896</v>
      </c>
      <c r="I35" s="151">
        <v>755</v>
      </c>
      <c r="J35" s="151">
        <v>6</v>
      </c>
      <c r="K35" s="151">
        <v>2007</v>
      </c>
      <c r="L35" s="154" t="s">
        <v>541</v>
      </c>
      <c r="M35" s="155" t="s">
        <v>490</v>
      </c>
      <c r="N35" s="156" t="s">
        <v>491</v>
      </c>
      <c r="O35" s="157" t="s">
        <v>64</v>
      </c>
      <c r="P35" s="116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  <c r="IW35" s="117"/>
      <c r="IX35" s="117"/>
      <c r="IY35" s="117"/>
      <c r="IZ35" s="117"/>
      <c r="JA35" s="117"/>
      <c r="JB35" s="117"/>
      <c r="JC35" s="117"/>
      <c r="JD35" s="117"/>
      <c r="JE35" s="117"/>
      <c r="JF35" s="117"/>
      <c r="JG35" s="117"/>
      <c r="JH35" s="117"/>
      <c r="JI35" s="117"/>
      <c r="JJ35" s="117"/>
      <c r="JK35" s="117"/>
      <c r="JL35" s="117"/>
      <c r="JM35" s="117"/>
      <c r="JN35" s="117"/>
      <c r="JO35" s="117"/>
      <c r="JP35" s="117"/>
      <c r="JQ35" s="117"/>
      <c r="JR35" s="117"/>
      <c r="JS35" s="117"/>
      <c r="JT35" s="117"/>
      <c r="JU35" s="117"/>
      <c r="JV35" s="117"/>
      <c r="JW35" s="117"/>
      <c r="JX35" s="117"/>
      <c r="JY35" s="117"/>
      <c r="JZ35" s="117"/>
      <c r="KA35" s="117"/>
      <c r="KB35" s="117"/>
      <c r="KC35" s="117"/>
      <c r="KD35" s="117"/>
      <c r="KE35" s="117"/>
      <c r="KF35" s="117"/>
      <c r="KG35" s="117"/>
      <c r="KH35" s="117"/>
      <c r="KI35" s="117"/>
      <c r="KJ35" s="117"/>
      <c r="KK35" s="117"/>
      <c r="KL35" s="117"/>
      <c r="KM35" s="117"/>
      <c r="KN35" s="117"/>
      <c r="KO35" s="117"/>
      <c r="KP35" s="117"/>
      <c r="KQ35" s="117"/>
      <c r="KR35" s="117"/>
      <c r="KS35" s="117"/>
      <c r="KT35" s="117"/>
      <c r="KU35" s="117"/>
      <c r="KV35" s="117"/>
      <c r="KW35" s="117"/>
      <c r="KX35" s="117"/>
      <c r="KY35" s="117"/>
      <c r="KZ35" s="117"/>
      <c r="LA35" s="117"/>
      <c r="LB35" s="117"/>
      <c r="LC35" s="117"/>
      <c r="LD35" s="117"/>
      <c r="LE35" s="117"/>
      <c r="LF35" s="117"/>
      <c r="LG35" s="117"/>
      <c r="LH35" s="117"/>
      <c r="LI35" s="117"/>
      <c r="LJ35" s="117"/>
      <c r="LK35" s="117"/>
      <c r="LL35" s="117"/>
      <c r="LM35" s="117"/>
      <c r="LN35" s="117"/>
      <c r="LO35" s="117"/>
      <c r="LP35" s="117"/>
      <c r="LQ35" s="117"/>
      <c r="LR35" s="117"/>
    </row>
    <row r="36" spans="1:330" s="150" customFormat="1">
      <c r="A36" s="151" t="s">
        <v>54</v>
      </c>
      <c r="B36" s="152"/>
      <c r="C36" s="153"/>
      <c r="D36" s="159" t="s">
        <v>167</v>
      </c>
      <c r="E36" s="151" t="s">
        <v>362</v>
      </c>
      <c r="F36" s="151" t="s">
        <v>359</v>
      </c>
      <c r="G36" s="151" t="s">
        <v>365</v>
      </c>
      <c r="H36" s="151" t="s">
        <v>64</v>
      </c>
      <c r="I36" s="151" t="s">
        <v>64</v>
      </c>
      <c r="J36" s="151" t="s">
        <v>64</v>
      </c>
      <c r="K36" s="151">
        <v>2007</v>
      </c>
      <c r="L36" s="151" t="s">
        <v>298</v>
      </c>
      <c r="M36" s="155" t="s">
        <v>490</v>
      </c>
      <c r="N36" s="156" t="s">
        <v>491</v>
      </c>
      <c r="O36" s="157" t="s">
        <v>64</v>
      </c>
      <c r="P36" s="116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  <c r="IW36" s="117"/>
      <c r="IX36" s="117"/>
      <c r="IY36" s="117"/>
      <c r="IZ36" s="117"/>
      <c r="JA36" s="117"/>
      <c r="JB36" s="117"/>
      <c r="JC36" s="117"/>
      <c r="JD36" s="117"/>
      <c r="JE36" s="117"/>
      <c r="JF36" s="117"/>
      <c r="JG36" s="117"/>
      <c r="JH36" s="117"/>
      <c r="JI36" s="117"/>
      <c r="JJ36" s="117"/>
      <c r="JK36" s="117"/>
      <c r="JL36" s="117"/>
      <c r="JM36" s="117"/>
      <c r="JN36" s="117"/>
      <c r="JO36" s="117"/>
      <c r="JP36" s="117"/>
      <c r="JQ36" s="117"/>
      <c r="JR36" s="117"/>
      <c r="JS36" s="117"/>
      <c r="JT36" s="117"/>
      <c r="JU36" s="117"/>
      <c r="JV36" s="117"/>
      <c r="JW36" s="117"/>
      <c r="JX36" s="117"/>
      <c r="JY36" s="117"/>
      <c r="JZ36" s="117"/>
      <c r="KA36" s="117"/>
      <c r="KB36" s="117"/>
      <c r="KC36" s="117"/>
      <c r="KD36" s="117"/>
      <c r="KE36" s="117"/>
      <c r="KF36" s="117"/>
      <c r="KG36" s="117"/>
      <c r="KH36" s="117"/>
      <c r="KI36" s="117"/>
      <c r="KJ36" s="117"/>
      <c r="KK36" s="117"/>
      <c r="KL36" s="117"/>
      <c r="KM36" s="117"/>
      <c r="KN36" s="117"/>
      <c r="KO36" s="117"/>
      <c r="KP36" s="117"/>
      <c r="KQ36" s="117"/>
      <c r="KR36" s="117"/>
      <c r="KS36" s="117"/>
      <c r="KT36" s="117"/>
      <c r="KU36" s="117"/>
      <c r="KV36" s="117"/>
      <c r="KW36" s="117"/>
      <c r="KX36" s="117"/>
      <c r="KY36" s="117"/>
      <c r="KZ36" s="117"/>
      <c r="LA36" s="117"/>
      <c r="LB36" s="117"/>
      <c r="LC36" s="117"/>
      <c r="LD36" s="117"/>
      <c r="LE36" s="117"/>
      <c r="LF36" s="117"/>
      <c r="LG36" s="117"/>
      <c r="LH36" s="117"/>
      <c r="LI36" s="117"/>
      <c r="LJ36" s="117"/>
      <c r="LK36" s="117"/>
      <c r="LL36" s="117"/>
      <c r="LM36" s="117"/>
      <c r="LN36" s="117"/>
      <c r="LO36" s="117"/>
      <c r="LP36" s="117"/>
      <c r="LQ36" s="117"/>
      <c r="LR36" s="117"/>
    </row>
    <row r="37" spans="1:330" s="150" customFormat="1">
      <c r="A37" s="151" t="s">
        <v>55</v>
      </c>
      <c r="B37" s="152"/>
      <c r="C37" s="153"/>
      <c r="D37" s="159" t="s">
        <v>167</v>
      </c>
      <c r="E37" s="151" t="s">
        <v>363</v>
      </c>
      <c r="F37" s="151" t="s">
        <v>360</v>
      </c>
      <c r="G37" s="151" t="s">
        <v>365</v>
      </c>
      <c r="H37" s="151" t="s">
        <v>64</v>
      </c>
      <c r="I37" s="151" t="s">
        <v>64</v>
      </c>
      <c r="J37" s="151" t="s">
        <v>64</v>
      </c>
      <c r="K37" s="151">
        <v>2007</v>
      </c>
      <c r="L37" s="151">
        <v>31064708</v>
      </c>
      <c r="M37" s="155" t="s">
        <v>490</v>
      </c>
      <c r="N37" s="156" t="s">
        <v>491</v>
      </c>
      <c r="O37" s="157" t="s">
        <v>64</v>
      </c>
      <c r="P37" s="160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  <c r="IW37" s="117"/>
      <c r="IX37" s="117"/>
      <c r="IY37" s="117"/>
      <c r="IZ37" s="117"/>
      <c r="JA37" s="117"/>
      <c r="JB37" s="117"/>
      <c r="JC37" s="117"/>
      <c r="JD37" s="117"/>
      <c r="JE37" s="117"/>
      <c r="JF37" s="117"/>
      <c r="JG37" s="117"/>
      <c r="JH37" s="117"/>
      <c r="JI37" s="117"/>
      <c r="JJ37" s="117"/>
      <c r="JK37" s="117"/>
      <c r="JL37" s="117"/>
      <c r="JM37" s="117"/>
      <c r="JN37" s="117"/>
      <c r="JO37" s="117"/>
      <c r="JP37" s="117"/>
      <c r="JQ37" s="117"/>
      <c r="JR37" s="117"/>
      <c r="JS37" s="117"/>
      <c r="JT37" s="117"/>
      <c r="JU37" s="117"/>
      <c r="JV37" s="117"/>
      <c r="JW37" s="117"/>
      <c r="JX37" s="117"/>
      <c r="JY37" s="117"/>
      <c r="JZ37" s="117"/>
      <c r="KA37" s="117"/>
      <c r="KB37" s="117"/>
      <c r="KC37" s="117"/>
      <c r="KD37" s="117"/>
      <c r="KE37" s="117"/>
      <c r="KF37" s="117"/>
      <c r="KG37" s="117"/>
      <c r="KH37" s="117"/>
      <c r="KI37" s="117"/>
      <c r="KJ37" s="117"/>
      <c r="KK37" s="117"/>
      <c r="KL37" s="117"/>
      <c r="KM37" s="117"/>
      <c r="KN37" s="117"/>
      <c r="KO37" s="117"/>
      <c r="KP37" s="117"/>
      <c r="KQ37" s="117"/>
      <c r="KR37" s="117"/>
      <c r="KS37" s="117"/>
      <c r="KT37" s="117"/>
      <c r="KU37" s="117"/>
      <c r="KV37" s="117"/>
      <c r="KW37" s="117"/>
      <c r="KX37" s="117"/>
      <c r="KY37" s="117"/>
      <c r="KZ37" s="117"/>
      <c r="LA37" s="117"/>
      <c r="LB37" s="117"/>
      <c r="LC37" s="117"/>
      <c r="LD37" s="117"/>
      <c r="LE37" s="117"/>
      <c r="LF37" s="117"/>
      <c r="LG37" s="117"/>
      <c r="LH37" s="117"/>
      <c r="LI37" s="117"/>
      <c r="LJ37" s="117"/>
      <c r="LK37" s="117"/>
      <c r="LL37" s="117"/>
      <c r="LM37" s="117"/>
      <c r="LN37" s="117"/>
      <c r="LO37" s="117"/>
      <c r="LP37" s="117"/>
      <c r="LQ37" s="117"/>
      <c r="LR37" s="117"/>
    </row>
    <row r="38" spans="1:330" s="150" customFormat="1">
      <c r="A38" s="143" t="s">
        <v>226</v>
      </c>
      <c r="B38" s="152"/>
      <c r="C38" s="153"/>
      <c r="D38" s="159" t="s">
        <v>167</v>
      </c>
      <c r="E38" s="151" t="s">
        <v>364</v>
      </c>
      <c r="F38" s="151" t="s">
        <v>361</v>
      </c>
      <c r="G38" s="151" t="s">
        <v>365</v>
      </c>
      <c r="H38" s="151" t="s">
        <v>64</v>
      </c>
      <c r="I38" s="151" t="s">
        <v>64</v>
      </c>
      <c r="J38" s="151" t="s">
        <v>64</v>
      </c>
      <c r="K38" s="151">
        <v>1972</v>
      </c>
      <c r="L38" s="151">
        <v>1110</v>
      </c>
      <c r="M38" s="155" t="s">
        <v>490</v>
      </c>
      <c r="N38" s="156" t="s">
        <v>491</v>
      </c>
      <c r="O38" s="157" t="s">
        <v>64</v>
      </c>
      <c r="P38" s="116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  <c r="IW38" s="117"/>
      <c r="IX38" s="117"/>
      <c r="IY38" s="117"/>
      <c r="IZ38" s="117"/>
      <c r="JA38" s="117"/>
      <c r="JB38" s="117"/>
      <c r="JC38" s="117"/>
      <c r="JD38" s="117"/>
      <c r="JE38" s="117"/>
      <c r="JF38" s="117"/>
      <c r="JG38" s="117"/>
      <c r="JH38" s="117"/>
      <c r="JI38" s="117"/>
      <c r="JJ38" s="117"/>
      <c r="JK38" s="117"/>
      <c r="JL38" s="117"/>
      <c r="JM38" s="117"/>
      <c r="JN38" s="117"/>
      <c r="JO38" s="117"/>
      <c r="JP38" s="117"/>
      <c r="JQ38" s="117"/>
      <c r="JR38" s="117"/>
      <c r="JS38" s="117"/>
      <c r="JT38" s="117"/>
      <c r="JU38" s="117"/>
      <c r="JV38" s="117"/>
      <c r="JW38" s="117"/>
      <c r="JX38" s="117"/>
      <c r="JY38" s="117"/>
      <c r="JZ38" s="117"/>
      <c r="KA38" s="117"/>
      <c r="KB38" s="117"/>
      <c r="KC38" s="117"/>
      <c r="KD38" s="117"/>
      <c r="KE38" s="117"/>
      <c r="KF38" s="117"/>
      <c r="KG38" s="117"/>
      <c r="KH38" s="117"/>
      <c r="KI38" s="117"/>
      <c r="KJ38" s="117"/>
      <c r="KK38" s="117"/>
      <c r="KL38" s="117"/>
      <c r="KM38" s="117"/>
      <c r="KN38" s="117"/>
      <c r="KO38" s="117"/>
      <c r="KP38" s="117"/>
      <c r="KQ38" s="117"/>
      <c r="KR38" s="117"/>
      <c r="KS38" s="117"/>
      <c r="KT38" s="117"/>
      <c r="KU38" s="117"/>
      <c r="KV38" s="117"/>
      <c r="KW38" s="117"/>
      <c r="KX38" s="117"/>
      <c r="KY38" s="117"/>
      <c r="KZ38" s="117"/>
      <c r="LA38" s="117"/>
      <c r="LB38" s="117"/>
      <c r="LC38" s="117"/>
      <c r="LD38" s="117"/>
      <c r="LE38" s="117"/>
      <c r="LF38" s="117"/>
      <c r="LG38" s="117"/>
      <c r="LH38" s="117"/>
      <c r="LI38" s="117"/>
      <c r="LJ38" s="117"/>
      <c r="LK38" s="117"/>
      <c r="LL38" s="117"/>
      <c r="LM38" s="117"/>
      <c r="LN38" s="117"/>
      <c r="LO38" s="117"/>
      <c r="LP38" s="117"/>
      <c r="LQ38" s="117"/>
      <c r="LR38" s="117"/>
    </row>
    <row r="39" spans="1:330" s="150" customFormat="1">
      <c r="A39" s="151" t="s">
        <v>227</v>
      </c>
      <c r="B39" s="152"/>
      <c r="C39" s="153"/>
      <c r="D39" s="159" t="s">
        <v>167</v>
      </c>
      <c r="E39" s="151" t="s">
        <v>363</v>
      </c>
      <c r="F39" s="151" t="s">
        <v>360</v>
      </c>
      <c r="G39" s="151" t="s">
        <v>365</v>
      </c>
      <c r="H39" s="151" t="s">
        <v>64</v>
      </c>
      <c r="I39" s="151" t="s">
        <v>64</v>
      </c>
      <c r="J39" s="151" t="s">
        <v>64</v>
      </c>
      <c r="K39" s="151">
        <v>2008</v>
      </c>
      <c r="L39" s="151">
        <v>31065920</v>
      </c>
      <c r="M39" s="155" t="s">
        <v>490</v>
      </c>
      <c r="N39" s="156" t="s">
        <v>491</v>
      </c>
      <c r="O39" s="157" t="s">
        <v>64</v>
      </c>
      <c r="P39" s="116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  <c r="IW39" s="117"/>
      <c r="IX39" s="117"/>
      <c r="IY39" s="117"/>
      <c r="IZ39" s="117"/>
      <c r="JA39" s="117"/>
      <c r="JB39" s="117"/>
      <c r="JC39" s="117"/>
      <c r="JD39" s="117"/>
      <c r="JE39" s="117"/>
      <c r="JF39" s="117"/>
      <c r="JG39" s="117"/>
      <c r="JH39" s="117"/>
      <c r="JI39" s="117"/>
      <c r="JJ39" s="117"/>
      <c r="JK39" s="117"/>
      <c r="JL39" s="117"/>
      <c r="JM39" s="117"/>
      <c r="JN39" s="117"/>
      <c r="JO39" s="117"/>
      <c r="JP39" s="117"/>
      <c r="JQ39" s="117"/>
      <c r="JR39" s="117"/>
      <c r="JS39" s="117"/>
      <c r="JT39" s="117"/>
      <c r="JU39" s="117"/>
      <c r="JV39" s="117"/>
      <c r="JW39" s="117"/>
      <c r="JX39" s="117"/>
      <c r="JY39" s="117"/>
      <c r="JZ39" s="117"/>
      <c r="KA39" s="117"/>
      <c r="KB39" s="117"/>
      <c r="KC39" s="117"/>
      <c r="KD39" s="117"/>
      <c r="KE39" s="117"/>
      <c r="KF39" s="117"/>
      <c r="KG39" s="117"/>
      <c r="KH39" s="117"/>
      <c r="KI39" s="117"/>
      <c r="KJ39" s="117"/>
      <c r="KK39" s="117"/>
      <c r="KL39" s="117"/>
      <c r="KM39" s="117"/>
      <c r="KN39" s="117"/>
      <c r="KO39" s="117"/>
      <c r="KP39" s="117"/>
      <c r="KQ39" s="117"/>
      <c r="KR39" s="117"/>
      <c r="KS39" s="117"/>
      <c r="KT39" s="117"/>
      <c r="KU39" s="117"/>
      <c r="KV39" s="117"/>
      <c r="KW39" s="117"/>
      <c r="KX39" s="117"/>
      <c r="KY39" s="117"/>
      <c r="KZ39" s="117"/>
      <c r="LA39" s="117"/>
      <c r="LB39" s="117"/>
      <c r="LC39" s="117"/>
      <c r="LD39" s="117"/>
      <c r="LE39" s="117"/>
      <c r="LF39" s="117"/>
      <c r="LG39" s="117"/>
      <c r="LH39" s="117"/>
      <c r="LI39" s="117"/>
      <c r="LJ39" s="117"/>
      <c r="LK39" s="117"/>
      <c r="LL39" s="117"/>
      <c r="LM39" s="117"/>
      <c r="LN39" s="117"/>
      <c r="LO39" s="117"/>
      <c r="LP39" s="117"/>
      <c r="LQ39" s="117"/>
      <c r="LR39" s="117"/>
    </row>
    <row r="40" spans="1:330" s="150" customFormat="1">
      <c r="A40" s="151" t="s">
        <v>228</v>
      </c>
      <c r="B40" s="152"/>
      <c r="C40" s="153"/>
      <c r="D40" s="159" t="s">
        <v>542</v>
      </c>
      <c r="E40" s="151" t="s">
        <v>538</v>
      </c>
      <c r="F40" s="151" t="s">
        <v>539</v>
      </c>
      <c r="G40" s="151" t="s">
        <v>243</v>
      </c>
      <c r="H40" s="151">
        <v>1896</v>
      </c>
      <c r="I40" s="151">
        <v>1000</v>
      </c>
      <c r="J40" s="151">
        <v>3</v>
      </c>
      <c r="K40" s="151">
        <v>2006</v>
      </c>
      <c r="L40" s="151" t="s">
        <v>543</v>
      </c>
      <c r="M40" s="154" t="s">
        <v>490</v>
      </c>
      <c r="N40" s="156" t="s">
        <v>491</v>
      </c>
      <c r="O40" s="157" t="s">
        <v>64</v>
      </c>
      <c r="P40" s="116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  <c r="IW40" s="117"/>
      <c r="IX40" s="117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</row>
    <row r="41" spans="1:330" s="150" customFormat="1" ht="29.25" customHeight="1">
      <c r="A41" s="143" t="s">
        <v>229</v>
      </c>
      <c r="B41" s="152"/>
      <c r="C41" s="153"/>
      <c r="D41" s="151" t="s">
        <v>544</v>
      </c>
      <c r="E41" s="151" t="s">
        <v>149</v>
      </c>
      <c r="F41" s="151" t="s">
        <v>250</v>
      </c>
      <c r="G41" s="151" t="s">
        <v>243</v>
      </c>
      <c r="H41" s="151">
        <v>6871</v>
      </c>
      <c r="I41" s="151">
        <v>9900</v>
      </c>
      <c r="J41" s="151">
        <v>3</v>
      </c>
      <c r="K41" s="151">
        <v>1999</v>
      </c>
      <c r="L41" s="154" t="s">
        <v>279</v>
      </c>
      <c r="M41" s="155" t="s">
        <v>490</v>
      </c>
      <c r="N41" s="156" t="s">
        <v>491</v>
      </c>
      <c r="O41" s="161" t="s">
        <v>64</v>
      </c>
      <c r="P41" s="116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  <c r="IW41" s="117"/>
      <c r="IX41" s="117"/>
      <c r="IY41" s="117"/>
      <c r="IZ41" s="117"/>
      <c r="JA41" s="117"/>
      <c r="JB41" s="117"/>
      <c r="JC41" s="117"/>
      <c r="JD41" s="117"/>
      <c r="JE41" s="117"/>
      <c r="JF41" s="117"/>
      <c r="JG41" s="117"/>
      <c r="JH41" s="117"/>
      <c r="JI41" s="117"/>
      <c r="JJ41" s="117"/>
      <c r="JK41" s="117"/>
      <c r="JL41" s="117"/>
      <c r="JM41" s="117"/>
      <c r="JN41" s="117"/>
      <c r="JO41" s="117"/>
      <c r="JP41" s="117"/>
      <c r="JQ41" s="117"/>
      <c r="JR41" s="117"/>
      <c r="JS41" s="117"/>
      <c r="JT41" s="117"/>
      <c r="JU41" s="117"/>
      <c r="JV41" s="117"/>
      <c r="JW41" s="117"/>
      <c r="JX41" s="117"/>
      <c r="JY41" s="117"/>
      <c r="JZ41" s="117"/>
      <c r="KA41" s="117"/>
      <c r="KB41" s="117"/>
      <c r="KC41" s="117"/>
      <c r="KD41" s="117"/>
      <c r="KE41" s="117"/>
      <c r="KF41" s="117"/>
      <c r="KG41" s="117"/>
      <c r="KH41" s="117"/>
      <c r="KI41" s="117"/>
      <c r="KJ41" s="117"/>
      <c r="KK41" s="117"/>
      <c r="KL41" s="117"/>
      <c r="KM41" s="117"/>
      <c r="KN41" s="117"/>
      <c r="KO41" s="117"/>
      <c r="KP41" s="117"/>
      <c r="KQ41" s="117"/>
      <c r="KR41" s="117"/>
      <c r="KS41" s="117"/>
      <c r="KT41" s="117"/>
      <c r="KU41" s="117"/>
      <c r="KV41" s="117"/>
      <c r="KW41" s="117"/>
      <c r="KX41" s="117"/>
      <c r="KY41" s="117"/>
      <c r="KZ41" s="117"/>
      <c r="LA41" s="117"/>
      <c r="LB41" s="117"/>
      <c r="LC41" s="117"/>
      <c r="LD41" s="117"/>
      <c r="LE41" s="117"/>
      <c r="LF41" s="117"/>
      <c r="LG41" s="117"/>
      <c r="LH41" s="117"/>
      <c r="LI41" s="117"/>
      <c r="LJ41" s="117"/>
      <c r="LK41" s="117"/>
      <c r="LL41" s="117"/>
      <c r="LM41" s="117"/>
      <c r="LN41" s="117"/>
      <c r="LO41" s="117"/>
      <c r="LP41" s="117"/>
      <c r="LQ41" s="117"/>
      <c r="LR41" s="117"/>
    </row>
    <row r="42" spans="1:330" s="150" customFormat="1">
      <c r="A42" s="151" t="s">
        <v>545</v>
      </c>
      <c r="B42" s="162"/>
      <c r="C42" s="163"/>
      <c r="D42" s="151" t="s">
        <v>546</v>
      </c>
      <c r="E42" s="151" t="s">
        <v>547</v>
      </c>
      <c r="F42" s="151" t="s">
        <v>548</v>
      </c>
      <c r="G42" s="151" t="s">
        <v>243</v>
      </c>
      <c r="H42" s="151">
        <v>1896</v>
      </c>
      <c r="I42" s="151">
        <v>1110</v>
      </c>
      <c r="J42" s="151">
        <v>3</v>
      </c>
      <c r="K42" s="151">
        <v>2006</v>
      </c>
      <c r="L42" s="154" t="s">
        <v>549</v>
      </c>
      <c r="M42" s="155" t="s">
        <v>490</v>
      </c>
      <c r="N42" s="156" t="s">
        <v>491</v>
      </c>
      <c r="O42" s="161"/>
      <c r="P42" s="116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  <c r="IW42" s="117"/>
      <c r="IX42" s="117"/>
      <c r="IY42" s="117"/>
      <c r="IZ42" s="117"/>
      <c r="JA42" s="117"/>
      <c r="JB42" s="117"/>
      <c r="JC42" s="117"/>
      <c r="JD42" s="117"/>
      <c r="JE42" s="117"/>
      <c r="JF42" s="117"/>
      <c r="JG42" s="117"/>
      <c r="JH42" s="117"/>
      <c r="JI42" s="117"/>
      <c r="JJ42" s="117"/>
      <c r="JK42" s="117"/>
      <c r="JL42" s="117"/>
      <c r="JM42" s="117"/>
      <c r="JN42" s="117"/>
      <c r="JO42" s="117"/>
      <c r="JP42" s="117"/>
      <c r="JQ42" s="117"/>
      <c r="JR42" s="117"/>
      <c r="JS42" s="117"/>
      <c r="JT42" s="117"/>
      <c r="JU42" s="117"/>
      <c r="JV42" s="117"/>
      <c r="JW42" s="117"/>
      <c r="JX42" s="117"/>
      <c r="JY42" s="117"/>
      <c r="JZ42" s="117"/>
      <c r="KA42" s="117"/>
      <c r="KB42" s="117"/>
      <c r="KC42" s="117"/>
      <c r="KD42" s="117"/>
      <c r="KE42" s="117"/>
      <c r="KF42" s="117"/>
      <c r="KG42" s="117"/>
      <c r="KH42" s="117"/>
      <c r="KI42" s="117"/>
      <c r="KJ42" s="117"/>
      <c r="KK42" s="117"/>
      <c r="KL42" s="117"/>
      <c r="KM42" s="117"/>
      <c r="KN42" s="117"/>
      <c r="KO42" s="117"/>
      <c r="KP42" s="117"/>
      <c r="KQ42" s="117"/>
      <c r="KR42" s="117"/>
      <c r="KS42" s="117"/>
      <c r="KT42" s="117"/>
      <c r="KU42" s="117"/>
      <c r="KV42" s="117"/>
      <c r="KW42" s="117"/>
      <c r="KX42" s="117"/>
      <c r="KY42" s="117"/>
      <c r="KZ42" s="117"/>
      <c r="LA42" s="117"/>
      <c r="LB42" s="117"/>
      <c r="LC42" s="117"/>
      <c r="LD42" s="117"/>
      <c r="LE42" s="117"/>
      <c r="LF42" s="117"/>
      <c r="LG42" s="117"/>
      <c r="LH42" s="117"/>
      <c r="LI42" s="117"/>
      <c r="LJ42" s="117"/>
      <c r="LK42" s="117"/>
      <c r="LL42" s="117"/>
      <c r="LM42" s="117"/>
      <c r="LN42" s="117"/>
      <c r="LO42" s="117"/>
      <c r="LP42" s="117"/>
      <c r="LQ42" s="117"/>
      <c r="LR42" s="117"/>
    </row>
    <row r="43" spans="1:330" s="150" customFormat="1" ht="141.75">
      <c r="A43" s="151" t="s">
        <v>550</v>
      </c>
      <c r="B43" s="164" t="s">
        <v>551</v>
      </c>
      <c r="C43" s="165" t="s">
        <v>552</v>
      </c>
      <c r="D43" s="151" t="s">
        <v>553</v>
      </c>
      <c r="E43" s="151" t="s">
        <v>366</v>
      </c>
      <c r="F43" s="151" t="s">
        <v>367</v>
      </c>
      <c r="G43" s="166" t="s">
        <v>368</v>
      </c>
      <c r="H43" s="151">
        <v>12777</v>
      </c>
      <c r="I43" s="151" t="s">
        <v>64</v>
      </c>
      <c r="J43" s="151">
        <v>2</v>
      </c>
      <c r="K43" s="151">
        <v>2008</v>
      </c>
      <c r="L43" s="154" t="s">
        <v>369</v>
      </c>
      <c r="M43" s="155" t="s">
        <v>494</v>
      </c>
      <c r="N43" s="156" t="s">
        <v>491</v>
      </c>
      <c r="O43" s="161">
        <v>516600</v>
      </c>
      <c r="P43" s="116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  <c r="IW43" s="117"/>
      <c r="IX43" s="117"/>
      <c r="IY43" s="117"/>
      <c r="IZ43" s="117"/>
      <c r="JA43" s="117"/>
      <c r="JB43" s="117"/>
      <c r="JC43" s="117"/>
      <c r="JD43" s="117"/>
      <c r="JE43" s="117"/>
      <c r="JF43" s="117"/>
      <c r="JG43" s="117"/>
      <c r="JH43" s="117"/>
      <c r="JI43" s="117"/>
      <c r="JJ43" s="117"/>
      <c r="JK43" s="117"/>
      <c r="JL43" s="117"/>
      <c r="JM43" s="117"/>
      <c r="JN43" s="117"/>
      <c r="JO43" s="117"/>
      <c r="JP43" s="117"/>
      <c r="JQ43" s="117"/>
      <c r="JR43" s="117"/>
      <c r="JS43" s="117"/>
      <c r="JT43" s="117"/>
      <c r="JU43" s="117"/>
      <c r="JV43" s="117"/>
      <c r="JW43" s="117"/>
      <c r="JX43" s="117"/>
      <c r="JY43" s="117"/>
      <c r="JZ43" s="117"/>
      <c r="KA43" s="117"/>
      <c r="KB43" s="117"/>
      <c r="KC43" s="117"/>
      <c r="KD43" s="117"/>
      <c r="KE43" s="117"/>
      <c r="KF43" s="117"/>
      <c r="KG43" s="117"/>
      <c r="KH43" s="117"/>
      <c r="KI43" s="117"/>
      <c r="KJ43" s="117"/>
      <c r="KK43" s="117"/>
      <c r="KL43" s="117"/>
      <c r="KM43" s="117"/>
      <c r="KN43" s="117"/>
      <c r="KO43" s="117"/>
      <c r="KP43" s="117"/>
      <c r="KQ43" s="117"/>
      <c r="KR43" s="117"/>
      <c r="KS43" s="117"/>
      <c r="KT43" s="117"/>
      <c r="KU43" s="117"/>
      <c r="KV43" s="117"/>
      <c r="KW43" s="117"/>
      <c r="KX43" s="117"/>
      <c r="KY43" s="117"/>
      <c r="KZ43" s="117"/>
      <c r="LA43" s="117"/>
      <c r="LB43" s="117"/>
      <c r="LC43" s="117"/>
      <c r="LD43" s="117"/>
      <c r="LE43" s="117"/>
      <c r="LF43" s="117"/>
      <c r="LG43" s="117"/>
      <c r="LH43" s="117"/>
      <c r="LI43" s="117"/>
      <c r="LJ43" s="117"/>
      <c r="LK43" s="117"/>
      <c r="LL43" s="117"/>
      <c r="LM43" s="117"/>
      <c r="LN43" s="117"/>
      <c r="LO43" s="117"/>
      <c r="LP43" s="117"/>
      <c r="LQ43" s="117"/>
      <c r="LR43" s="117"/>
    </row>
    <row r="44" spans="1:330" s="150" customFormat="1" ht="141.75">
      <c r="A44" s="143" t="s">
        <v>376</v>
      </c>
      <c r="B44" s="167" t="s">
        <v>554</v>
      </c>
      <c r="C44" s="165" t="s">
        <v>552</v>
      </c>
      <c r="D44" s="151" t="s">
        <v>555</v>
      </c>
      <c r="E44" s="151" t="s">
        <v>149</v>
      </c>
      <c r="F44" s="151" t="s">
        <v>556</v>
      </c>
      <c r="G44" s="151" t="s">
        <v>557</v>
      </c>
      <c r="H44" s="151">
        <v>6871</v>
      </c>
      <c r="I44" s="151">
        <v>10200</v>
      </c>
      <c r="J44" s="151">
        <v>2</v>
      </c>
      <c r="K44" s="151">
        <v>2014</v>
      </c>
      <c r="L44" s="154" t="s">
        <v>558</v>
      </c>
      <c r="M44" s="155" t="s">
        <v>494</v>
      </c>
      <c r="N44" s="156" t="s">
        <v>559</v>
      </c>
      <c r="O44" s="161">
        <v>392509</v>
      </c>
      <c r="P44" s="116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  <c r="IW44" s="117"/>
      <c r="IX44" s="117"/>
      <c r="IY44" s="117"/>
      <c r="IZ44" s="117"/>
      <c r="JA44" s="117"/>
      <c r="JB44" s="117"/>
      <c r="JC44" s="117"/>
      <c r="JD44" s="117"/>
      <c r="JE44" s="117"/>
      <c r="JF44" s="117"/>
      <c r="JG44" s="117"/>
      <c r="JH44" s="117"/>
      <c r="JI44" s="117"/>
      <c r="JJ44" s="117"/>
      <c r="JK44" s="117"/>
      <c r="JL44" s="117"/>
      <c r="JM44" s="117"/>
      <c r="JN44" s="117"/>
      <c r="JO44" s="117"/>
      <c r="JP44" s="117"/>
      <c r="JQ44" s="117"/>
      <c r="JR44" s="117"/>
      <c r="JS44" s="117"/>
      <c r="JT44" s="117"/>
      <c r="JU44" s="117"/>
      <c r="JV44" s="117"/>
      <c r="JW44" s="117"/>
      <c r="JX44" s="117"/>
      <c r="JY44" s="117"/>
      <c r="JZ44" s="117"/>
      <c r="KA44" s="117"/>
      <c r="KB44" s="117"/>
      <c r="KC44" s="117"/>
      <c r="KD44" s="117"/>
      <c r="KE44" s="117"/>
      <c r="KF44" s="117"/>
      <c r="KG44" s="117"/>
      <c r="KH44" s="117"/>
      <c r="KI44" s="117"/>
      <c r="KJ44" s="117"/>
      <c r="KK44" s="117"/>
      <c r="KL44" s="117"/>
      <c r="KM44" s="117"/>
      <c r="KN44" s="117"/>
      <c r="KO44" s="117"/>
      <c r="KP44" s="117"/>
      <c r="KQ44" s="117"/>
      <c r="KR44" s="117"/>
      <c r="KS44" s="117"/>
      <c r="KT44" s="117"/>
      <c r="KU44" s="117"/>
      <c r="KV44" s="117"/>
      <c r="KW44" s="117"/>
      <c r="KX44" s="117"/>
      <c r="KY44" s="117"/>
      <c r="KZ44" s="117"/>
      <c r="LA44" s="117"/>
      <c r="LB44" s="117"/>
      <c r="LC44" s="117"/>
      <c r="LD44" s="117"/>
      <c r="LE44" s="117"/>
      <c r="LF44" s="117"/>
      <c r="LG44" s="117"/>
      <c r="LH44" s="117"/>
      <c r="LI44" s="117"/>
      <c r="LJ44" s="117"/>
      <c r="LK44" s="117"/>
      <c r="LL44" s="117"/>
      <c r="LM44" s="117"/>
      <c r="LN44" s="117"/>
      <c r="LO44" s="117"/>
      <c r="LP44" s="117"/>
      <c r="LQ44" s="117"/>
      <c r="LR44" s="117"/>
    </row>
    <row r="45" spans="1:330" ht="31.5">
      <c r="A45" s="168"/>
      <c r="B45" s="169" t="s">
        <v>560</v>
      </c>
      <c r="D45" s="116"/>
      <c r="E45" s="116"/>
      <c r="F45" s="168"/>
      <c r="G45" s="168"/>
      <c r="H45" s="168"/>
      <c r="I45" s="168"/>
      <c r="J45" s="168"/>
      <c r="L45" s="168"/>
      <c r="M45" s="168"/>
      <c r="N45" s="171"/>
      <c r="O45" s="172"/>
      <c r="P45" s="116"/>
    </row>
  </sheetData>
  <mergeCells count="5">
    <mergeCell ref="B2:O2"/>
    <mergeCell ref="B3:B15"/>
    <mergeCell ref="B16:O16"/>
    <mergeCell ref="B17:B42"/>
    <mergeCell ref="C17:C4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 xml:space="preserve">&amp;C&amp;"-,Pogrubiony"załącznik nr 5
 POJAZDY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Ogień</vt:lpstr>
      <vt:lpstr>Maszyny</vt:lpstr>
      <vt:lpstr>Zabezpieczenia</vt:lpstr>
      <vt:lpstr>Elektronika</vt:lpstr>
      <vt:lpstr>Pojazdy</vt:lpstr>
    </vt:vector>
  </TitlesOfParts>
  <Manager>BartekP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Inter Broker</cp:lastModifiedBy>
  <cp:lastPrinted>2016-02-24T13:08:23Z</cp:lastPrinted>
  <dcterms:created xsi:type="dcterms:W3CDTF">2012-01-13T14:07:06Z</dcterms:created>
  <dcterms:modified xsi:type="dcterms:W3CDTF">2019-02-15T14:12:49Z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